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enabelbe.sharepoint.com/sites/TZA/Contracts/21_Public_Contracts/TAN1403211_WASKIRP/TAN1403211-10095 Mkongoro – Intake renovation/1_Preparation/For Publication/"/>
    </mc:Choice>
  </mc:AlternateContent>
  <xr:revisionPtr revIDLastSave="160" documentId="8_{6CEBD89C-FC0B-40CE-8509-974111ED1AAB}" xr6:coauthVersionLast="47" xr6:coauthVersionMax="47" xr10:uidLastSave="{9458CE46-AE45-4887-A3D1-E3E7A5B5667C}"/>
  <bookViews>
    <workbookView xWindow="-108" yWindow="-108" windowWidth="30936" windowHeight="16776" activeTab="1" xr2:uid="{4B6D05B6-D397-4BB7-BEED-DBA50B8BD13C}"/>
  </bookViews>
  <sheets>
    <sheet name="LOT 1" sheetId="2" r:id="rId1"/>
    <sheet name="LOT 2" sheetId="1" r:id="rId2"/>
    <sheet name="LOT 3" sheetId="3" r:id="rId3"/>
  </sheets>
  <externalReferences>
    <externalReference r:id="rId4"/>
  </externalReferenc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7" i="1" l="1"/>
  <c r="F72" i="1"/>
  <c r="F47" i="1"/>
  <c r="F16" i="1"/>
  <c r="F10" i="1"/>
  <c r="F35" i="3"/>
  <c r="F175" i="3"/>
  <c r="F174" i="3"/>
  <c r="F173" i="3"/>
  <c r="F172" i="3"/>
  <c r="F168" i="3"/>
  <c r="F167" i="3"/>
  <c r="F166" i="3"/>
  <c r="F165" i="3"/>
  <c r="F169" i="3" s="1"/>
  <c r="F164" i="3"/>
  <c r="F160" i="3"/>
  <c r="F159" i="3"/>
  <c r="F158" i="3"/>
  <c r="F157" i="3"/>
  <c r="F156" i="3"/>
  <c r="F161" i="3" s="1"/>
  <c r="F152" i="3"/>
  <c r="F151" i="3"/>
  <c r="F150" i="3"/>
  <c r="D149" i="3"/>
  <c r="F149" i="3" s="1"/>
  <c r="F148" i="3"/>
  <c r="F144" i="3"/>
  <c r="F143" i="3"/>
  <c r="F142" i="3"/>
  <c r="D141" i="3"/>
  <c r="F141" i="3" s="1"/>
  <c r="F140" i="3"/>
  <c r="F145" i="3" s="1"/>
  <c r="F136" i="3"/>
  <c r="F135" i="3"/>
  <c r="F134" i="3"/>
  <c r="D133" i="3"/>
  <c r="F133" i="3" s="1"/>
  <c r="F132" i="3"/>
  <c r="F128" i="3"/>
  <c r="F127" i="3"/>
  <c r="F126" i="3"/>
  <c r="F125" i="3"/>
  <c r="F124" i="3"/>
  <c r="F119" i="3"/>
  <c r="F118" i="3"/>
  <c r="F117" i="3"/>
  <c r="F116" i="3"/>
  <c r="F115" i="3"/>
  <c r="F114" i="3"/>
  <c r="F112" i="3"/>
  <c r="F111" i="3"/>
  <c r="F110" i="3"/>
  <c r="F108" i="3"/>
  <c r="F107" i="3"/>
  <c r="F106" i="3"/>
  <c r="F105" i="3"/>
  <c r="F104" i="3"/>
  <c r="F103" i="3"/>
  <c r="F102" i="3"/>
  <c r="F97" i="3"/>
  <c r="F96" i="3"/>
  <c r="F95" i="3"/>
  <c r="F94" i="3"/>
  <c r="F93" i="3"/>
  <c r="F92" i="3"/>
  <c r="F91" i="3"/>
  <c r="F90" i="3"/>
  <c r="F88" i="3"/>
  <c r="F87" i="3"/>
  <c r="F86" i="3"/>
  <c r="F85" i="3"/>
  <c r="F84" i="3"/>
  <c r="F83" i="3"/>
  <c r="F82" i="3"/>
  <c r="F81" i="3"/>
  <c r="F76" i="3"/>
  <c r="F75" i="3"/>
  <c r="F74" i="3"/>
  <c r="F73" i="3"/>
  <c r="F72" i="3"/>
  <c r="F71" i="3"/>
  <c r="F70" i="3"/>
  <c r="F69" i="3"/>
  <c r="F68" i="3"/>
  <c r="F67" i="3"/>
  <c r="F66" i="3"/>
  <c r="F65" i="3"/>
  <c r="F63" i="3"/>
  <c r="F62" i="3"/>
  <c r="F61" i="3"/>
  <c r="F60" i="3"/>
  <c r="F59" i="3"/>
  <c r="F58" i="3"/>
  <c r="F57" i="3"/>
  <c r="F56" i="3"/>
  <c r="F51" i="3"/>
  <c r="F50" i="3"/>
  <c r="F49" i="3"/>
  <c r="F48" i="3"/>
  <c r="F47" i="3"/>
  <c r="F46" i="3"/>
  <c r="F45" i="3"/>
  <c r="F44" i="3"/>
  <c r="F43" i="3"/>
  <c r="F42" i="3"/>
  <c r="F41" i="3"/>
  <c r="F40" i="3"/>
  <c r="F38" i="3"/>
  <c r="F37" i="3"/>
  <c r="F36" i="3"/>
  <c r="F34" i="3"/>
  <c r="F33" i="3"/>
  <c r="F32" i="3"/>
  <c r="F31" i="3"/>
  <c r="F26" i="3"/>
  <c r="F25" i="3"/>
  <c r="F24" i="3"/>
  <c r="F23" i="3"/>
  <c r="F22" i="3"/>
  <c r="F21" i="3"/>
  <c r="F20" i="3"/>
  <c r="F19" i="3"/>
  <c r="F18" i="3"/>
  <c r="F17" i="3"/>
  <c r="F16" i="3"/>
  <c r="F14" i="3"/>
  <c r="F13" i="3"/>
  <c r="F12" i="3"/>
  <c r="F11" i="3"/>
  <c r="F10" i="3"/>
  <c r="F9" i="3"/>
  <c r="F8" i="3"/>
  <c r="F52" i="3" l="1"/>
  <c r="F137" i="3"/>
  <c r="F153" i="3"/>
  <c r="F129" i="3"/>
  <c r="F27" i="3"/>
  <c r="F98" i="3"/>
  <c r="F120" i="3"/>
  <c r="F176" i="3"/>
  <c r="F77" i="3"/>
  <c r="F178" i="3" l="1"/>
  <c r="F71" i="1" l="1"/>
  <c r="F57" i="2"/>
  <c r="F61" i="2"/>
  <c r="D23" i="1"/>
  <c r="F23" i="1" s="1"/>
  <c r="D22" i="1"/>
  <c r="F22" i="1" s="1"/>
  <c r="D24" i="1"/>
  <c r="F24" i="1" s="1"/>
  <c r="F20" i="2"/>
  <c r="F14" i="1"/>
  <c r="F84" i="2"/>
  <c r="F95" i="2"/>
  <c r="F94" i="2"/>
  <c r="F93" i="2"/>
  <c r="F92" i="2"/>
  <c r="F91" i="2"/>
  <c r="F90" i="2"/>
  <c r="F89" i="2"/>
  <c r="F88" i="2"/>
  <c r="F87" i="2"/>
  <c r="F86" i="2"/>
  <c r="F85" i="2"/>
  <c r="F83" i="2"/>
  <c r="F82" i="2"/>
  <c r="F76" i="2"/>
  <c r="F75" i="2"/>
  <c r="F74" i="2"/>
  <c r="F72" i="2"/>
  <c r="F71" i="2"/>
  <c r="F69" i="2"/>
  <c r="F68" i="2"/>
  <c r="F66" i="2"/>
  <c r="F65" i="2"/>
  <c r="F64" i="2"/>
  <c r="F62" i="2"/>
  <c r="F60" i="2"/>
  <c r="F58" i="2"/>
  <c r="F56" i="2"/>
  <c r="F55" i="2"/>
  <c r="F54" i="2"/>
  <c r="F53" i="2"/>
  <c r="F52" i="2"/>
  <c r="F51" i="2"/>
  <c r="F49" i="2"/>
  <c r="F48" i="2"/>
  <c r="F47" i="2"/>
  <c r="F45" i="2"/>
  <c r="F44" i="2"/>
  <c r="F43" i="2"/>
  <c r="F42" i="2"/>
  <c r="F40" i="2"/>
  <c r="F39" i="2"/>
  <c r="F37" i="2"/>
  <c r="F36" i="2"/>
  <c r="F35" i="2"/>
  <c r="F34" i="2"/>
  <c r="F33" i="2"/>
  <c r="F32" i="2"/>
  <c r="F31" i="2"/>
  <c r="F30" i="2"/>
  <c r="F29" i="2"/>
  <c r="F28" i="2"/>
  <c r="F26" i="2"/>
  <c r="F7" i="2"/>
  <c r="F8" i="2"/>
  <c r="F9" i="2"/>
  <c r="F10" i="2"/>
  <c r="F11" i="2"/>
  <c r="F12" i="2"/>
  <c r="F13" i="2"/>
  <c r="F67" i="1"/>
  <c r="F66" i="1"/>
  <c r="F65" i="1"/>
  <c r="F64" i="1"/>
  <c r="F63" i="1"/>
  <c r="F62" i="1"/>
  <c r="F61" i="1"/>
  <c r="F60" i="1"/>
  <c r="F59" i="1"/>
  <c r="F58" i="1"/>
  <c r="D45" i="1"/>
  <c r="D44" i="1"/>
  <c r="D43" i="1"/>
  <c r="D42" i="1"/>
  <c r="F41" i="1"/>
  <c r="F40" i="1"/>
  <c r="D39" i="1"/>
  <c r="F38" i="1"/>
  <c r="F37" i="1"/>
  <c r="F36" i="1"/>
  <c r="F35" i="1"/>
  <c r="F34" i="1"/>
  <c r="F33" i="1"/>
  <c r="F32" i="1"/>
  <c r="D31" i="1"/>
  <c r="F30" i="1"/>
  <c r="F29" i="1"/>
  <c r="F28" i="1"/>
  <c r="D26" i="1"/>
  <c r="D25" i="1"/>
  <c r="F21" i="1"/>
  <c r="F20" i="1"/>
  <c r="D19" i="1"/>
  <c r="F19" i="1" s="1"/>
  <c r="F15" i="1"/>
  <c r="D9" i="1"/>
  <c r="D8" i="1"/>
  <c r="F8" i="1" s="1"/>
  <c r="F6" i="1"/>
  <c r="F26" i="1" l="1"/>
  <c r="F96" i="2"/>
  <c r="F14" i="2"/>
  <c r="F15" i="2" s="1"/>
  <c r="F18" i="2"/>
  <c r="F77" i="2"/>
  <c r="F19" i="2"/>
  <c r="F39" i="1"/>
  <c r="F50" i="1"/>
  <c r="F45" i="1"/>
  <c r="F51" i="1"/>
  <c r="F55" i="1"/>
  <c r="F25" i="1"/>
  <c r="F69" i="1"/>
  <c r="F54" i="1"/>
  <c r="F75" i="1"/>
  <c r="F46" i="1"/>
  <c r="F42" i="1"/>
  <c r="F56" i="1"/>
  <c r="F68" i="1"/>
  <c r="F70" i="1"/>
  <c r="F31" i="1"/>
  <c r="F9" i="1"/>
  <c r="F43" i="1"/>
  <c r="F52" i="1"/>
  <c r="F44" i="1"/>
  <c r="F53" i="1"/>
  <c r="F7" i="1"/>
  <c r="F13" i="1"/>
  <c r="F21" i="2" l="1"/>
  <c r="F98" i="2" s="1"/>
</calcChain>
</file>

<file path=xl/sharedStrings.xml><?xml version="1.0" encoding="utf-8"?>
<sst xmlns="http://schemas.openxmlformats.org/spreadsheetml/2006/main" count="788" uniqueCount="462">
  <si>
    <t>ITEM</t>
  </si>
  <si>
    <t>BRIEF DESCRIPTION</t>
  </si>
  <si>
    <t>UNIT</t>
  </si>
  <si>
    <t>Qty</t>
  </si>
  <si>
    <t>Rate(Euro)</t>
  </si>
  <si>
    <t>Amoun(Euro)</t>
  </si>
  <si>
    <t>1</t>
  </si>
  <si>
    <t>PRELIMINARY ITEMS</t>
  </si>
  <si>
    <t>1.1</t>
  </si>
  <si>
    <t>Test of treatment plant facility</t>
  </si>
  <si>
    <t>sum</t>
  </si>
  <si>
    <t>1.3</t>
  </si>
  <si>
    <t>Allow for preperation of As-built drawings as specified</t>
  </si>
  <si>
    <t>Item</t>
  </si>
  <si>
    <t>OPTIONAL: Allow for preperation of As-built drawings from the treatment plant up to the distribution points</t>
  </si>
  <si>
    <t>1.4</t>
  </si>
  <si>
    <t xml:space="preserve">Allow for production of Operation and Maintenance Manuals as specified </t>
  </si>
  <si>
    <t>2</t>
  </si>
  <si>
    <t xml:space="preserve">TEMPORARY WORKS </t>
  </si>
  <si>
    <t>2.1</t>
  </si>
  <si>
    <t>2.2</t>
  </si>
  <si>
    <t>3</t>
  </si>
  <si>
    <t>3.1</t>
  </si>
  <si>
    <t>Landscaping and soil compaction as directed by engineer,  including backfilling of excavations and disposal of excess soil and excavated material</t>
  </si>
  <si>
    <t>m²</t>
  </si>
  <si>
    <t>3.2</t>
  </si>
  <si>
    <t>Reparation of the concrete (mostly  of the existing basins of the rapid sand filters</t>
  </si>
  <si>
    <t>LS</t>
  </si>
  <si>
    <t>3.3</t>
  </si>
  <si>
    <t>Supply treated filter materials and place in layers as per drawing</t>
  </si>
  <si>
    <t>3.3.1</t>
  </si>
  <si>
    <t>First compartment layer: size of gravel fraction: 4mm – 9mm (60cm thick)</t>
  </si>
  <si>
    <t>m³</t>
  </si>
  <si>
    <t>3.3.2</t>
  </si>
  <si>
    <t>Middle layer: size of gravel fraction: 8mm – 12mm (45cm thick)</t>
  </si>
  <si>
    <t>3.3.3</t>
  </si>
  <si>
    <t>Third compartment  layer: size of gravel fraction: 12mm – 20mm (45cm thick)</t>
  </si>
  <si>
    <t>3.4</t>
  </si>
  <si>
    <t xml:space="preserve">Supply materials and Install a 4mm- galvanized chain-link fence,install three lines of barbed wire on top , construct 0.2m wide x 0.2m deep x 180m long concrete strips (Mix ratio 1:2:4) </t>
  </si>
  <si>
    <t>Ls</t>
  </si>
  <si>
    <t>Supply and Install fence gate  2.0m high x 2m wide made of 50mm black pipe,embeded with wire mesh ,painted in redoxide and summer blue paints  including  locking device .</t>
  </si>
  <si>
    <t>Supply and installation pipes, with appropriate fittings connect them in place as per Drawings and as directed by the Engineer</t>
  </si>
  <si>
    <t>Flanged steel taper reducer DN 200 x DN 150mm</t>
  </si>
  <si>
    <t>pc</t>
  </si>
  <si>
    <t>Flanged steel Tee  DN 150mm</t>
  </si>
  <si>
    <t>Flanged steel pipes DN 150mm</t>
  </si>
  <si>
    <t>m</t>
  </si>
  <si>
    <t>Perforated flanged steel pipes DN 150mm (l=12m)</t>
  </si>
  <si>
    <t>DN 150mm Flanged steel elbow 90 deg.</t>
  </si>
  <si>
    <t>Gasket rubber 6''</t>
  </si>
  <si>
    <t>Gasket rubber 8''</t>
  </si>
  <si>
    <t>Bolts and nuts size 24</t>
  </si>
  <si>
    <t>Bolts and nuts size 32</t>
  </si>
  <si>
    <t>Flanged steel pipe DN 200mm</t>
  </si>
  <si>
    <t xml:space="preserve">DN 200mm Flanged steel elbow 90 </t>
  </si>
  <si>
    <t>Flanged sluice valve DN 150</t>
  </si>
  <si>
    <t>Flanged sluice valve DN 200</t>
  </si>
  <si>
    <t>Flanged steel Tee  DN 200mm</t>
  </si>
  <si>
    <t>Supply materials and construct 150mm blockwork  drainage chamber with internal dimension 1.5m wide x 1.5m long x 3.5m(Mortar ratio 1:4),install internal steel steps 0.3m wide by using 12mm reinforcement bars,plaster internal and external walls,use trowel for fair finshing and install metallic covers painted in redoxide and summer blue  paints.</t>
  </si>
  <si>
    <t>No</t>
  </si>
  <si>
    <t xml:space="preserve">Supply materials and apply 20mm mortar (Mix ratio:1:1.5) to internal walls of the rapid sand filter followed by cements screed finishing with water proof materials (1 cement bage: 2bags of water proof cement), including repair uneven wall surfaces. </t>
  </si>
  <si>
    <t>Supply materials and install guard rails(black pipes 50mm diameter) at height of 1m including painting in redoxide and summer blue</t>
  </si>
  <si>
    <t xml:space="preserve">Supply 50mm GS pipe ,fabricate and install external ladders  0.4 wide x 0.3m riser  for access  to the sand filters </t>
  </si>
  <si>
    <t>3.11</t>
  </si>
  <si>
    <t xml:space="preserve">Supply materials and prepare concrete slabs of size 300mmx 75mm x 3000mm reinforced by 10mm bars to cover top of the RSF channel </t>
  </si>
  <si>
    <t>Nos.</t>
  </si>
  <si>
    <t>4.</t>
  </si>
  <si>
    <t>CONSTRUCTION OF DOSING TANK (Inter.dia.4.4m,h=2m)</t>
  </si>
  <si>
    <t>4.1</t>
  </si>
  <si>
    <t xml:space="preserve">Supply, fabricate and install internal and external  ladders of 40mm GS pipe with dimensions  0.4m wide x 3m height  </t>
  </si>
  <si>
    <t>No.</t>
  </si>
  <si>
    <t>4.2</t>
  </si>
  <si>
    <t xml:space="preserve">Supply materials, prepare and cast reinforced roof slab grade 20 (Mix ratio 1:2:4)as per the dawing and as directed by engineer,work price  including supply of 10mm reiforcement bars , formworks and curing </t>
  </si>
  <si>
    <t>4.3</t>
  </si>
  <si>
    <t>Supply materials and apply two coats  30mm plaster to internal wall of the tank by using cement - sand mortar (Mix ratio 1:3) and  mix ratio of  waterproof cement (1kg) to cement (50kg) is 2:1</t>
  </si>
  <si>
    <t>4.4</t>
  </si>
  <si>
    <t xml:space="preserve">Supply materials and apply two coats  30mm plaster to external wall of the tank by using cement - sand mortar (Mix ratio 1:3) and  mix ratio of  waterproof cement (1kg) to cement (50kg) is 2:1.Skim the  external walls of the tank with  two coats of wall putty and white emulsion and  paint the tank by applying the two coats of  weather guard(white) paint  </t>
  </si>
  <si>
    <t>4.5</t>
  </si>
  <si>
    <t>Supply materials and construct shelter 1.2m wide x 1.2m long  x 2m high for dosing tank  as instructed by engineer</t>
  </si>
  <si>
    <t>4.6</t>
  </si>
  <si>
    <t xml:space="preserve">Supply chlorination dosing tank 225litres and associate fittings including plumbing works </t>
  </si>
  <si>
    <t>4.7</t>
  </si>
  <si>
    <t xml:space="preserve">Supply materials and apply plaster 30mm thick(Mix ratio1:3) to internal and external walls of outlet and washout chambers including supply and installation of metallic cover 1.5mm thick and locking device.Metallic cover should be painted in redoxide and summer blue paints  </t>
  </si>
  <si>
    <t>4.8</t>
  </si>
  <si>
    <t xml:space="preserve">Supply and installation Pipes,valves and fittings </t>
  </si>
  <si>
    <t>Flanged GS pipe DN 150mm for overflow</t>
  </si>
  <si>
    <t>Flanged GS pipe DN 150mm for washout</t>
  </si>
  <si>
    <t>Flanged GS elbow 90deg. DN 150mm for overflow</t>
  </si>
  <si>
    <t>Flanged GS Tee DN 150mm</t>
  </si>
  <si>
    <t>Flanged sluice valve DN 150mm</t>
  </si>
  <si>
    <t>Flanged sluice valve DN 100mm</t>
  </si>
  <si>
    <t>Fanged water meter DN150mm</t>
  </si>
  <si>
    <t>Fanged water meter DN100mm</t>
  </si>
  <si>
    <t>Gasket rubber 4''</t>
  </si>
  <si>
    <t>Bolts and nuts size 19</t>
  </si>
  <si>
    <t>4.9</t>
  </si>
  <si>
    <t xml:space="preserve">Supply chlorine Liqud </t>
  </si>
  <si>
    <t>Litre</t>
  </si>
  <si>
    <t>GRAND TOTAL</t>
  </si>
  <si>
    <t>Euro</t>
  </si>
  <si>
    <t>Mkongoro - LOT 2 - Treatment plant</t>
  </si>
  <si>
    <t>Mkongoro - LOT 1 - Intake Redesign</t>
  </si>
  <si>
    <t>PRELIMINARY AND GENERAL</t>
  </si>
  <si>
    <t>Preliminary and General Items relating to the Contractor's establishment, provision and maintenance of key staff and equipment are subject to the conditions stipulated in the Conditions of Contract.</t>
  </si>
  <si>
    <t>A110</t>
  </si>
  <si>
    <t>Provision of Performance bond per the Conditions of Contract.</t>
  </si>
  <si>
    <t>A120</t>
  </si>
  <si>
    <t>Provision of Insurance of Works per the Conditions of Contract.</t>
  </si>
  <si>
    <t>A130</t>
  </si>
  <si>
    <t>Provision of Workmans Compensation per the Conditions of Contract.</t>
  </si>
  <si>
    <t>A140</t>
  </si>
  <si>
    <t>Provision of Third Party Insurance per the Conditions of Contract.</t>
  </si>
  <si>
    <t>A211.4</t>
  </si>
  <si>
    <t>Provide, install and maintain project sign board for the whole duration of the contract.</t>
  </si>
  <si>
    <t>A260.2</t>
  </si>
  <si>
    <t>Allow for the provision and testing of materials as specified in the Specification or as directed by the Engineer i.e. sand, aggregates, cement, steel reinforcement, pipes, soil tests, etc.</t>
  </si>
  <si>
    <t>A260.3</t>
  </si>
  <si>
    <t>Provide as built plans for approval to the supervising engineer.</t>
  </si>
  <si>
    <t>OPTIONAL: Construction and maintenance of access road to the intake approximately 3,000m, works to including light grading, spreading of gravel and compaction</t>
  </si>
  <si>
    <t>OPTIONAL: Construction of temporary bridges and drifts across Nyete river and other streams</t>
  </si>
  <si>
    <t>A260.4</t>
  </si>
  <si>
    <t>EXISTING INTAKE REHABILITATION</t>
  </si>
  <si>
    <t>SUBTOTAL</t>
  </si>
  <si>
    <t>Refer to Dwg Nos, KE1010-GCA-01-ZZ-DR-C-0001 &amp; KE1010-GCA-01-ZZ-DR-C-0002</t>
  </si>
  <si>
    <t>D</t>
  </si>
  <si>
    <t>Site Clearance</t>
  </si>
  <si>
    <t>D110</t>
  </si>
  <si>
    <t>General clearance of open bush and thicket locally dispersed at the intake site.</t>
  </si>
  <si>
    <t>m2</t>
  </si>
  <si>
    <t>E</t>
  </si>
  <si>
    <t>Earthworks</t>
  </si>
  <si>
    <t>E0</t>
  </si>
  <si>
    <t>Build a temporary barrage upstream of the stream using sand bags and excavate a temporary channel to divert flow from the intake site.</t>
  </si>
  <si>
    <t>E120</t>
  </si>
  <si>
    <t>Excavation of debris (soil, rocks, etc.) from the reservoir, apron and intake chamber. Also including the damaged section of concrete.</t>
  </si>
  <si>
    <t>m3</t>
  </si>
  <si>
    <t>E331.2</t>
  </si>
  <si>
    <t>Excavation for foundations in Class 2 material (any material other than topsoil or rock) maximum depth not exceeding 0.25 m.</t>
  </si>
  <si>
    <t>E332.2</t>
  </si>
  <si>
    <t>Ditto but for depths 0.25 to 0.5 m.</t>
  </si>
  <si>
    <t>E333.2</t>
  </si>
  <si>
    <t>Ditto but for depths 0.5 to 1.0 m.</t>
  </si>
  <si>
    <t>E334.2</t>
  </si>
  <si>
    <t>Ditto but for depths 1.0 to 1.5 m.</t>
  </si>
  <si>
    <t>E334.3</t>
  </si>
  <si>
    <t>Ditto but for depths 1.5 to 2.0 m.</t>
  </si>
  <si>
    <t>E341.2</t>
  </si>
  <si>
    <t>Excavation for foundations in Class 7 (rock) material maximum depth not exceeding 0.25 m.</t>
  </si>
  <si>
    <t>E342.2</t>
  </si>
  <si>
    <t>E343.2</t>
  </si>
  <si>
    <t>Ditto but for depths 0.5 to 1.0 m</t>
  </si>
  <si>
    <t>E6</t>
  </si>
  <si>
    <t>Filling and Compaction</t>
  </si>
  <si>
    <t>E611</t>
  </si>
  <si>
    <t>General filling and compaction to the structures using excavated and unselected class III materials.</t>
  </si>
  <si>
    <t>E632</t>
  </si>
  <si>
    <t>Place 300 mm approved hand-packed hardcore fill which should be compacted to the Engineer's satisfaction.</t>
  </si>
  <si>
    <t>F</t>
  </si>
  <si>
    <t>In Situ Concrete</t>
  </si>
  <si>
    <t>F611</t>
  </si>
  <si>
    <t>Place 50 mm thick blinding concrete grade C15 (1:3:6).</t>
  </si>
  <si>
    <t>F623</t>
  </si>
  <si>
    <t>Provide, place and compact to the Engineer's satisfaction Grade C30 mass concrete under the intake infrastructure foundations.</t>
  </si>
  <si>
    <t>F722</t>
  </si>
  <si>
    <t>Provide and place to the Engineer's satisfaction 230 mm C30 reinforced concrete apron and toe, including reinforcement supply, cutting, bending and placement.</t>
  </si>
  <si>
    <t>F700</t>
  </si>
  <si>
    <t>Provide and place to the Engineer's satisfaction C30 reinforced concrete for the collection chamber, including reinforcement supply, cutting, bending and placement.</t>
  </si>
  <si>
    <t>G</t>
  </si>
  <si>
    <t>Concrete Ancillaries</t>
  </si>
  <si>
    <t>G300.1</t>
  </si>
  <si>
    <t>Provide and place formwork for the collection chamber (230 mm thick walls)including all props, supports, etc.</t>
  </si>
  <si>
    <t>G300.2</t>
  </si>
  <si>
    <t>G300.3</t>
  </si>
  <si>
    <t>Repair of concrete surfaces of wing walls and intake chamber using plaster. Rate to include supply and application.</t>
  </si>
  <si>
    <t>J</t>
  </si>
  <si>
    <t>Pipework - Pipes and Fittings Installation</t>
  </si>
  <si>
    <t>J424.10</t>
  </si>
  <si>
    <t>DN200 mm double flange pipes spigot with center puddle flange, total length 24 m cast in the intake chamber as the drawn-off pipe complete with strainer on wet side.</t>
  </si>
  <si>
    <t>J424.11</t>
  </si>
  <si>
    <t>Install DN200 mm VJ coupling.</t>
  </si>
  <si>
    <t>J424.12</t>
  </si>
  <si>
    <t>Supply and install stainless steel screwed-adjustable sluice gate for intake washout.</t>
  </si>
  <si>
    <t>J425.19</t>
  </si>
  <si>
    <t>Install 2 no. DN100 mm raw water meters complete with flanged strainer, adopter and reducing sockets.</t>
  </si>
  <si>
    <t>J426.11</t>
  </si>
  <si>
    <t>DN200 mm double (2) flanged pipes spigot with centre puddle flange, 120 m each from the intake chambers as the gravity main to the treatment plant.</t>
  </si>
  <si>
    <t>J428.9</t>
  </si>
  <si>
    <t>Install 2 no. sluice valves DN200 mm complete with extension handle and wheel.</t>
  </si>
  <si>
    <t>K</t>
  </si>
  <si>
    <t>Pipework - Manholes and Other Chambers</t>
  </si>
  <si>
    <t>K184.11</t>
  </si>
  <si>
    <t>Construct blockwork chambers with internal dimensions 1.6 by 1.2 m and depths not exceeding 3 m wet chambers and for valves and bulk meters.</t>
  </si>
  <si>
    <t>K252</t>
  </si>
  <si>
    <t>Supply and install precast concrete covers 850*650 mm.</t>
  </si>
  <si>
    <t>L</t>
  </si>
  <si>
    <t>Pipework - Supports and Protection, Ancillaries to Laying and Excavation</t>
  </si>
  <si>
    <t>L711.1</t>
  </si>
  <si>
    <t>Concrete stools and thrust blocks Grade C15 concrete to all horizontal bends pipe nominal bore not exceeding 100 mm, volume of concrete not exceeding 0.1 m3.</t>
  </si>
  <si>
    <t>L721.1</t>
  </si>
  <si>
    <t>Ditto but for vertical bends at crest</t>
  </si>
  <si>
    <t>L731.1</t>
  </si>
  <si>
    <t>Ditto but for vertical bends at trough</t>
  </si>
  <si>
    <t>N</t>
  </si>
  <si>
    <t>Miscellaneous Metal Work</t>
  </si>
  <si>
    <t>N281</t>
  </si>
  <si>
    <t>Provide and install galvanised steel coarse and fine screens complete with channel frame and openings as directed by the Engineer.</t>
  </si>
  <si>
    <t>N532</t>
  </si>
  <si>
    <t>Cast iron step to chambers whose depth will be in excess of 2 m.</t>
  </si>
  <si>
    <t>X</t>
  </si>
  <si>
    <t>Miscellaneous Work</t>
  </si>
  <si>
    <t>X124</t>
  </si>
  <si>
    <t>OPTIONAL: Construction of fence around the intakes using 180 cm chain link on concrete straining post. Fenced areas of 60 by 50 m complete with the erection of a 3 m wide double leaf gate and locking device.</t>
  </si>
  <si>
    <t>X41</t>
  </si>
  <si>
    <t>Provide and place rock filled gabion boxes of dimensions 1 by 1 by 1 m for 50 m upstream of the reach of the river.</t>
  </si>
  <si>
    <t>X42</t>
  </si>
  <si>
    <t>Intake Protection Works</t>
  </si>
  <si>
    <t>X42.1</t>
  </si>
  <si>
    <t>Installation of stone pitching downstream of the intake to avoid scour and erosion.</t>
  </si>
  <si>
    <t>X42.2</t>
  </si>
  <si>
    <t>Landscaping, including levelling works, supply and spread of aggregate to cover the whole surface of the intakes to avoid erosion.</t>
  </si>
  <si>
    <t>X42.3</t>
  </si>
  <si>
    <t>OPTIONAL: placing and anchoring large boulders in the upstream part of the river to block some of the rocks rolling down. These rocks need to be really anchored to the riverbed.</t>
  </si>
  <si>
    <t>pce</t>
  </si>
  <si>
    <t>NEW INFILTRATION GALLERY</t>
  </si>
  <si>
    <t>Supply install, commission and test the following :
Tenderers must allow in their pipework prices for all the couplings, clippings, connectors, joints etc as required in the running lengths of pipework and also where necessary, for pipe fixing clips, holder bats plugged and screwed for the proper and satisfactory functioning of the system. All inlet and outlet pipes from tanks  must be fitted with gate valves.
Refer to Dwg Nos, KE1010-GCA-01-ZZ-DR-C-0001 &amp; KE1010-GCA-01-ZZ-DR-C-0002</t>
  </si>
  <si>
    <t>1A</t>
  </si>
  <si>
    <t xml:space="preserve">Gravel Pack </t>
  </si>
  <si>
    <t>1.A1</t>
  </si>
  <si>
    <t xml:space="preserve">Clearance of all debris, stones, plants and shrubs and top soil for a mains water connection. </t>
  </si>
  <si>
    <t>1.A2</t>
  </si>
  <si>
    <t>Excavation and cart away in river bed to a depth of 780mm below bed level.</t>
  </si>
  <si>
    <t>1.A3</t>
  </si>
  <si>
    <t>1.A5</t>
  </si>
  <si>
    <t xml:space="preserve">Preparation of base for laying the perforated pipes, import gravel and compact, 200 mm thick layer </t>
  </si>
  <si>
    <t>1.A6</t>
  </si>
  <si>
    <t>Lay perforated HDPE pipes. OD 160, PN 16 as specified to a slope of 1%</t>
  </si>
  <si>
    <t>1.A7</t>
  </si>
  <si>
    <t xml:space="preserve">Supply and install 90 deg elbows with butt fusion welding and pipe extension for flushing, complete with cabs, spindle, surface box and handle </t>
  </si>
  <si>
    <t>1.A8</t>
  </si>
  <si>
    <t>Supply and install manifold pipe, HDPE, OD 250, PN 16</t>
  </si>
  <si>
    <t>1.A9</t>
  </si>
  <si>
    <t>Supply and install by fusion welding tees OD 160/OD250</t>
  </si>
  <si>
    <t>1.A10</t>
  </si>
  <si>
    <t>Supply and install adaptor and screw cap for flushing the OD 250 HDPE manifold</t>
  </si>
  <si>
    <t>1.A11</t>
  </si>
  <si>
    <t>Supply and install gate valve DN 250, PN 16, double flanged, allow for flange adaptors and stainless steel bolts for the OD 250 HDPE manifold</t>
  </si>
  <si>
    <t>1.A12</t>
  </si>
  <si>
    <t>Supply and install pipe from the Intake Chamber to the new intake chamber , HDPE, OD 250, PN 16. Allow for puddle flanges</t>
  </si>
  <si>
    <t>1.A13</t>
  </si>
  <si>
    <t>Supply and install gate valve DN 250, PN 16, double flanged, allow for flange adaptors and stainless steel bolts for the OD 250 HDPE from the existing Intake chamber to the new chamber</t>
  </si>
  <si>
    <t>1.A14</t>
  </si>
  <si>
    <t xml:space="preserve">Supply and install by casting in the wall of the new intake chamber, stub pipes complete with puddle flanges, OD 160 complete with gate valves for the supply gravity transmission pipelines, HDPE, PN 16. </t>
  </si>
  <si>
    <t>1.A15</t>
  </si>
  <si>
    <t>Supply and install by casting in the wall of the new intake chamber, stub pipe complete with puddle flanges, OD 160 complete with gate valves for flushing and washout of the new intake pipe (allow for drain pipe).</t>
  </si>
  <si>
    <r>
      <rPr>
        <sz val="10"/>
        <rFont val="Aptos Narrow"/>
        <family val="2"/>
        <scheme val="minor"/>
      </rPr>
      <t xml:space="preserve">OPTIONAL: </t>
    </r>
    <r>
      <rPr>
        <u/>
        <sz val="10"/>
        <rFont val="Aptos Narrow"/>
        <family val="2"/>
        <scheme val="minor"/>
      </rPr>
      <t>Rock Excavation</t>
    </r>
    <r>
      <rPr>
        <sz val="10"/>
        <rFont val="Aptos Narrow"/>
        <family val="2"/>
        <scheme val="minor"/>
      </rPr>
      <t xml:space="preserve">  - Class 7 (rock or hard material)</t>
    </r>
  </si>
  <si>
    <t>€</t>
  </si>
  <si>
    <t>km</t>
  </si>
  <si>
    <t>OPTIONAL: Repair of temporary bridges and drifts across Nyete river and other streams after rain damage</t>
  </si>
  <si>
    <t>2.3</t>
  </si>
  <si>
    <t>CONSTRUCTION OF RAPID SAND  FILTERS - UPWARD FLOW SAND FILTER</t>
  </si>
  <si>
    <t>Supply and installation of a bypass: pipes and connection pieces, including valves and fittings (connect inlet box directly to dosing tank) - steel pipes pipes 8 inches (exact location to be discussed with supervising engineer)</t>
  </si>
  <si>
    <t>Supply and install all pipes (GS) and fittings including jointing, partial backfilling of trenches before testing of pipelines, and completion of backfilling after successful testing, sterilisation, and flushing. Rate to include all necessary cutting, threading or welding required in joining the various components.</t>
  </si>
  <si>
    <t>K184.12</t>
  </si>
  <si>
    <t>Construct chamber for washout gate valves of both pipes - combined in 1 chamber.</t>
  </si>
  <si>
    <t>DN200 mm washout valvels - 1 combined or 2 separate washout valves need to be installed, one on every pipe from the intake to the treatment plant.</t>
  </si>
  <si>
    <t>J426.12</t>
  </si>
  <si>
    <t>5.</t>
  </si>
  <si>
    <t>TESTING AND COMMISSIONING</t>
  </si>
  <si>
    <t>Testing and commissioning of the complete treatment plant, including tests of the water quality and fixing the issues.</t>
  </si>
  <si>
    <t>5.1</t>
  </si>
  <si>
    <t>Repair of concrete surfaces of wing walls, intake weir and intake chamber using epoxy coating. Rate to include supply and application.</t>
  </si>
  <si>
    <t>Mkongoro - LOT 3 - snag list</t>
  </si>
  <si>
    <t>Rate(Euro), incl all</t>
  </si>
  <si>
    <t>REPAIR OF WATER STORAGE</t>
  </si>
  <si>
    <t>MKONGORO TANK 135m3 - repair</t>
  </si>
  <si>
    <t>Tank plastering, painting and fencing</t>
  </si>
  <si>
    <t>1.1.1</t>
  </si>
  <si>
    <t>Supply materials and apply two coats of mortar( Mix 1:3) to the internal wall of the tank with a total thickness of 30mm and the ratio of the waterproof cement (1kg) to cement (50kg) is 2:1</t>
  </si>
  <si>
    <t>1.1.2</t>
  </si>
  <si>
    <t>Supply materials and apply two coats of mortar (Mix 1:3) to external wall of the tank with a total thickness  of 30mm</t>
  </si>
  <si>
    <t>1.1.3</t>
  </si>
  <si>
    <t>Supply materials and skim external walls of the tank with  two coats of wall putty and white emulsion</t>
  </si>
  <si>
    <t>1.1.4</t>
  </si>
  <si>
    <t xml:space="preserve">Supply materials and apply two coats of  summer blue paint and white emulsion  to the external wall of the tank  </t>
  </si>
  <si>
    <t>1.1.5</t>
  </si>
  <si>
    <t>Supply materials and repair the chain-link fence,install galvanized  wire and barbed wire in three lines and  construct  concrete strip with dimension 0.2m wide x 0.2m deep x 54m long including fair finishing to the concrete strip</t>
  </si>
  <si>
    <t>1.1.6</t>
  </si>
  <si>
    <t xml:space="preserve">Supply materials,fabricate  and install a fence gate 2.68m wide x 2m high including installation of two posts of 4'' black pipe to support the gate </t>
  </si>
  <si>
    <t>1.1.7</t>
  </si>
  <si>
    <t>Grass clearance and landscaping</t>
  </si>
  <si>
    <t xml:space="preserve">Chamber extension and covering </t>
  </si>
  <si>
    <t>1.2.1</t>
  </si>
  <si>
    <t xml:space="preserve">Supply materials ,fabricate and install a lockable metallic cover  size 1.19m long   x 1.35m wide  x 1.5mm thick including painting of the cover in redoxide and summer blue paint </t>
  </si>
  <si>
    <t>1.2.2</t>
  </si>
  <si>
    <t>Supply materials ,fabricate  and install  a lockable metallic  cover  1.7m long x 1.35m wide x 1.5mm thick  including painting of the cover in redoxide and summer blue paint</t>
  </si>
  <si>
    <t>1.2.3</t>
  </si>
  <si>
    <t>Supply matrerials and construct a blockwork chamber size  1.2m high x 5.4m length including fair plastering by using trowel</t>
  </si>
  <si>
    <t>1.2.4</t>
  </si>
  <si>
    <t xml:space="preserve"> Supply and Install flanged water meter 6''</t>
  </si>
  <si>
    <t>1.2.5</t>
  </si>
  <si>
    <t xml:space="preserve"> Supply and install Sluice valve 6''</t>
  </si>
  <si>
    <t>1.2.6</t>
  </si>
  <si>
    <t xml:space="preserve"> Supply and install Sluice valve 4''</t>
  </si>
  <si>
    <t>1.2.7</t>
  </si>
  <si>
    <t xml:space="preserve"> Supply and install PVC adaptor 4''</t>
  </si>
  <si>
    <t>1.2.9</t>
  </si>
  <si>
    <t>Supply and install gasket rubber 6''</t>
  </si>
  <si>
    <t>1.2.10</t>
  </si>
  <si>
    <t>Supply and gasket rubber 4''</t>
  </si>
  <si>
    <t>1.2.11</t>
  </si>
  <si>
    <t>Suply and install bolts and nuts size 32</t>
  </si>
  <si>
    <t>1.2.12</t>
  </si>
  <si>
    <t>Suply and install bolts and nuts size 24</t>
  </si>
  <si>
    <t>Nyabigufa &amp; Nyamuhoza tank 135m3</t>
  </si>
  <si>
    <t xml:space="preserve">Tank plastering ,painting and fencing </t>
  </si>
  <si>
    <t>2.1.1</t>
  </si>
  <si>
    <t>2.1.2</t>
  </si>
  <si>
    <t>Supply materiaks and apply two coats of mortar (Mix 1:3) to external wall of the tank with a total thickness  of 30mm</t>
  </si>
  <si>
    <t>2.1.3</t>
  </si>
  <si>
    <t>Supply materialks and skim external wall of the tank with  two coats of wall putty and white emulsion</t>
  </si>
  <si>
    <t>2.1.4</t>
  </si>
  <si>
    <t>2.1.5</t>
  </si>
  <si>
    <t xml:space="preserve"> Supply materials and install a chainlink fence wire 2.5mm  including  installation of barbed wire and galvanized wire  in three  lines and construct concrete strips(Mix 1:2:4) with dimensions  0.2m wide x 0.2m deep x 60m long    </t>
  </si>
  <si>
    <t>2.1.6</t>
  </si>
  <si>
    <t xml:space="preserve">Supply materials ,fabricate and Install a fence gate 2.68m wide x 2m high including the  installation of two posts of 4'' black pipe to support the gate </t>
  </si>
  <si>
    <t>2.1.7</t>
  </si>
  <si>
    <t xml:space="preserve">Supply GS pipe 40mm  , fabricate and install internal and external ladders with size 0.4m wide x 3m high  </t>
  </si>
  <si>
    <t>2.1.8</t>
  </si>
  <si>
    <t>2.2.1</t>
  </si>
  <si>
    <t>Supply materials,fabricate and Install a lockable metallic cover 1.06m long  x 0.8mwide x 1.5m thick including painting of the cover in redoxide and summer blue paint</t>
  </si>
  <si>
    <t>2.2.2</t>
  </si>
  <si>
    <t>Supply materials,fabricate and Install a lockable metallic  cover 0.95m wide x 1.3m long  x 1.5mm thick  including  painting of the cover in redoxide and summer blue paint</t>
  </si>
  <si>
    <t>2.2.3</t>
  </si>
  <si>
    <t>Supply materials,fabricate and Install a lockable metallic  cover 0.65m wide  x 0.85mlong  x 1,5mm thick including painting of the cover in redoxide and summer blue paint</t>
  </si>
  <si>
    <t>2.2.4</t>
  </si>
  <si>
    <t xml:space="preserve"> Supply materials and construct chamber wall 1.2m height  x 5.4m length including fair plastering by using steel towel </t>
  </si>
  <si>
    <t>2.2.5</t>
  </si>
  <si>
    <t>Supply and install flanged water meter 6''</t>
  </si>
  <si>
    <t>2.2.6</t>
  </si>
  <si>
    <t>Supply and Install sluice valve 6''</t>
  </si>
  <si>
    <t>2.2.7</t>
  </si>
  <si>
    <t>Supply and install GS pipe 6''</t>
  </si>
  <si>
    <t>2.2.8</t>
  </si>
  <si>
    <t>Supply and install PVC adaptor flanges 6''</t>
  </si>
  <si>
    <t>2.2.9</t>
  </si>
  <si>
    <t>2.2.10</t>
  </si>
  <si>
    <t>2.2.11</t>
  </si>
  <si>
    <t>Supply and install bolts and nuts size 24</t>
  </si>
  <si>
    <t>2.2.12</t>
  </si>
  <si>
    <t>Supply and install bolts and nuts size 32</t>
  </si>
  <si>
    <t>Kizenga tank 90m³</t>
  </si>
  <si>
    <t>3.1.1</t>
  </si>
  <si>
    <t>Supply materials  and  apply two coats of mortar( Mix 1:3) to the internal wall of the tank with a total thickness of 30mm and the ratio of the waterproof cement (1kg) to cement (50kg) is 2:1</t>
  </si>
  <si>
    <t>3.1.2</t>
  </si>
  <si>
    <t>3.1.3</t>
  </si>
  <si>
    <t>Supply materials and skim external wall of the tank with  two coats of wall putty and white emulsion</t>
  </si>
  <si>
    <t>3.1.4</t>
  </si>
  <si>
    <t>3.1.5</t>
  </si>
  <si>
    <t xml:space="preserve">Supply materials  and install a chainlink fence wire 2.5mm  including  installation of barbed wire and galvanized wire  in three  lines and construct concrete strips(Mix 1:2:4) with dimensions  0.2m wide x 0.2m deep x 60m long    </t>
  </si>
  <si>
    <t>3.1.6</t>
  </si>
  <si>
    <t xml:space="preserve">Supply materials and install a fence gate 2.68m wide x 2m high including the  installation of two posts of 4'' black pipe to support the gate </t>
  </si>
  <si>
    <t>3.1.7</t>
  </si>
  <si>
    <t xml:space="preserve">Supply GS Pipe 40m , fabricate and install internal and external ladders size 0.4m wide x 3m high  </t>
  </si>
  <si>
    <t>3.1.8</t>
  </si>
  <si>
    <t>3.2.1</t>
  </si>
  <si>
    <t>Suply materials , fabricate and install a lockable metallic cover 1.1m wide x 1.1m long x 1.5mm long  including painting of the cover in redoxide and summer blue paint</t>
  </si>
  <si>
    <t>3.2.2</t>
  </si>
  <si>
    <t>Supply materials, fabricate and install a lockable metallic  cover 1.15m wide  x 1.35m long x 1.5mm thick  including  painting of the cover in redoxide and summer blue paint</t>
  </si>
  <si>
    <t>3.2.3</t>
  </si>
  <si>
    <t>Supply materials,fabricte  and fabricate and install a lockable metallic  cover 0.65m wide  x 0.85mlong  x 1.5mm thick including painting of the cover in redoxide and summer blue paint</t>
  </si>
  <si>
    <t>3.2.4</t>
  </si>
  <si>
    <t xml:space="preserve"> Supply materials and construct the chamber wall 1.2m height  x 5.34m length including fair plastering by using  steel trowel </t>
  </si>
  <si>
    <t>3.2.5</t>
  </si>
  <si>
    <t>Supply and install Flanged water meter 6''</t>
  </si>
  <si>
    <t>3.2.6</t>
  </si>
  <si>
    <t>Supply and install Flanged sluice valve  6''</t>
  </si>
  <si>
    <t>3.2.7</t>
  </si>
  <si>
    <t>Supply and install GS reducing socket 6'' x 3''</t>
  </si>
  <si>
    <t>3.2.8</t>
  </si>
  <si>
    <t>3.2.9</t>
  </si>
  <si>
    <t>Supply and install PVC flange adopter 6''</t>
  </si>
  <si>
    <t>3.2.10</t>
  </si>
  <si>
    <t>Supply and install GS Flanges 6''</t>
  </si>
  <si>
    <t>3.2.11</t>
  </si>
  <si>
    <t>Supply and install Gasket rubber 6''</t>
  </si>
  <si>
    <t>3.2.12</t>
  </si>
  <si>
    <t>Supply and install Bolts and Nuts size 24</t>
  </si>
  <si>
    <t>Bitale  tank 225m³</t>
  </si>
  <si>
    <t>4.1.1</t>
  </si>
  <si>
    <t xml:space="preserve"> Supply material and apply two coats of mortar( Mix 1:3) to the internal wall of the tank with a total thickness of 30mm and the ratio of the waterproof cement (1kg) to cement (50kg) is 2:1</t>
  </si>
  <si>
    <t>4.1.2</t>
  </si>
  <si>
    <t xml:space="preserve"> Supply material  and apply two coats of mortar (Mix 1:3) to external wall of the tank with a total thickness  of 30mm</t>
  </si>
  <si>
    <t>4.1.3</t>
  </si>
  <si>
    <t>Supply materias and skim external walls of the tank with  two coats of wall putty and white emulsion</t>
  </si>
  <si>
    <t>4.1.4</t>
  </si>
  <si>
    <t>4.1.5</t>
  </si>
  <si>
    <t>4.1.6</t>
  </si>
  <si>
    <t xml:space="preserve">Supply materials and install  a fence gate 2.68m wide x 2m high including the  installation of two posts of 4'' black pipe to support the gate </t>
  </si>
  <si>
    <t>4.1.7</t>
  </si>
  <si>
    <t xml:space="preserve">Supply GS pipe 40mm ,fabricate and install internal and external ladders size 0.4m wide x 3m high  </t>
  </si>
  <si>
    <t>4.1.8</t>
  </si>
  <si>
    <t xml:space="preserve">Chamber extension  and  covering </t>
  </si>
  <si>
    <t>4.2.1</t>
  </si>
  <si>
    <t>Supply materials , fabricate and Install Lockable metallic cover 1.25m wide x  1.95m lon x 1.5mm thick including painting of the cover in redoxide and summer blue paint</t>
  </si>
  <si>
    <t>4.2.2</t>
  </si>
  <si>
    <t>Supply materials ,fabricate  and Install Lockable metallic  cover 1.45m wide  x 1.45m long x 1.5mm tick  including  painting of the cover in redoxide and summer blue paint</t>
  </si>
  <si>
    <t>4.2.3</t>
  </si>
  <si>
    <t>Supply materials and construct chamber wall 1.2m height  x 5.34m length including fair plastering by using steel trowel</t>
  </si>
  <si>
    <t>4.2.4</t>
  </si>
  <si>
    <t>Supply  and install Flanged water meter 6''</t>
  </si>
  <si>
    <t>Pc</t>
  </si>
  <si>
    <t>4.2.5</t>
  </si>
  <si>
    <t>Supply and install Flanged Sluive valve 6''</t>
  </si>
  <si>
    <t>4.2.6</t>
  </si>
  <si>
    <t>Supply  and install GS Flanges 6''</t>
  </si>
  <si>
    <t>4.2.7</t>
  </si>
  <si>
    <t>4.2.8</t>
  </si>
  <si>
    <t>Kiganza  tank 90m³</t>
  </si>
  <si>
    <t>5.1.1</t>
  </si>
  <si>
    <t>5.1.2</t>
  </si>
  <si>
    <t>5.1.3</t>
  </si>
  <si>
    <t>5.1.4</t>
  </si>
  <si>
    <t xml:space="preserve">Supply materials and Install a chainlink fence wire 2.5mm  including  installation of barbed wire and galvanized wire  in three  lines and construct concrete strips(Mix 1:2:4) with dimensions  0.2m wide x 0.2m deep x 60m long    </t>
  </si>
  <si>
    <t>5.1.5</t>
  </si>
  <si>
    <t xml:space="preserve">Supply materials and install the fence gate 2.68m wide x 2m high including the  installation of two posts of 4'' black pipe to support the gate </t>
  </si>
  <si>
    <t>5.1.6</t>
  </si>
  <si>
    <t xml:space="preserve">Supply GS pipe 40mm , fabricate and install the internal and external ladders size 0.4m wide x 3m high  </t>
  </si>
  <si>
    <t>5.1.7</t>
  </si>
  <si>
    <t>Supply materials ,fabricate and Install a lockable metallic cover 1.65mlong x 1.45m wide x 1.5mm thick including painting of the cover in redoxide and summer blue paint</t>
  </si>
  <si>
    <t>Supply materials ,fabricate and Install a lockable metallic  cover 0.85m wide  x 0.85m wide  x 1.5mm thick  including  painting of the cover in redoxide and summer blue paint</t>
  </si>
  <si>
    <t>Supply materiasl ,fabricate and Install a locable metallic cover  0.75m wide x 0.75mm long x 1.5mm thick  including painting in redoxide and summer blue paint</t>
  </si>
  <si>
    <t>Fittings and Valves</t>
  </si>
  <si>
    <t>5.2.1</t>
  </si>
  <si>
    <t xml:space="preserve">Supply and install Padlock </t>
  </si>
  <si>
    <t>5.2.2</t>
  </si>
  <si>
    <t>Supply and install Flanged water meter 4''</t>
  </si>
  <si>
    <t>5.2.3</t>
  </si>
  <si>
    <t>Supply and install water meter 1''</t>
  </si>
  <si>
    <t>5.2.4</t>
  </si>
  <si>
    <t>Supply and install Gasket rubber 4''</t>
  </si>
  <si>
    <t>5.2.5</t>
  </si>
  <si>
    <t>Supply and install GS flange  4''</t>
  </si>
  <si>
    <t>5.2.6</t>
  </si>
  <si>
    <t>Supply and install  Bolts and Nuts size 19</t>
  </si>
  <si>
    <t>REPAIR OF DOMESTIC WATER POINTS</t>
  </si>
  <si>
    <t xml:space="preserve">Bitale </t>
  </si>
  <si>
    <r>
      <t xml:space="preserve">Supply and install water </t>
    </r>
    <r>
      <rPr>
        <sz val="10"/>
        <color theme="1"/>
        <rFont val="Aptos Narrow"/>
        <family val="2"/>
        <scheme val="minor"/>
      </rPr>
      <t xml:space="preserve">¾'' including associate fittings </t>
    </r>
  </si>
  <si>
    <r>
      <t xml:space="preserve">Supply  and install  bib tap  </t>
    </r>
    <r>
      <rPr>
        <sz val="10"/>
        <color theme="1"/>
        <rFont val="Aptos Narrow"/>
        <family val="2"/>
        <scheme val="minor"/>
      </rPr>
      <t xml:space="preserve">¾''including associate fittings </t>
    </r>
  </si>
  <si>
    <t xml:space="preserve">Supply  and Install gate valve   ¾''including associate fittings </t>
  </si>
  <si>
    <t xml:space="preserve">Supply materials,fabricate and install a lockable metallic cover size 1.05m x 0.85m including painting in redoxide and summer blue ,concrete ring  for cover installation should be 50mm thick (Mix 1:2:4)  </t>
  </si>
  <si>
    <t xml:space="preserve">Supply materials and repair small cracks </t>
  </si>
  <si>
    <t>Kiganza</t>
  </si>
  <si>
    <t>Kizenga</t>
  </si>
  <si>
    <t xml:space="preserve">Nyamuhoza &amp; Nyabigufa </t>
  </si>
  <si>
    <t>Mkongoro</t>
  </si>
  <si>
    <t>Mkwanga</t>
  </si>
  <si>
    <t xml:space="preserve"> Supply materials,fabricate and install a lockable metallic cover size 1.05m x 0.85m including painting in redoxide and summer blue ,concrete ring  for cover installation should be 50mm thick (Mix 1:2:4)  </t>
  </si>
  <si>
    <t xml:space="preserve">Transmission and distribution  pipeline </t>
  </si>
  <si>
    <t xml:space="preserve"> Supply and install 25mm air relief valve on 160mm HDPE pipe including associate fittings such as clamp saddle etc.</t>
  </si>
  <si>
    <t xml:space="preserve"> Supply materials and construct  blockwork air valve chamber with  internal dimensions 1m wide x 1m long x 1m deep  including internal and external plaster ,supply water for construction and curing for 7days  ,the depth of chamber will depend on  the pipe invert depth</t>
  </si>
  <si>
    <t xml:space="preserve">Supply materials ,fabricate and install  a lockable metallic cover size  1.15m wide  x 1.15m long including painting in redoxide and summer  blue </t>
  </si>
  <si>
    <t xml:space="preserve">Supply fusing machine and generator including all associte equipments and fuels  and  repair all the leaks for the distribution and transmission pipelines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</si>
</sst>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_(* \(#,##0\);_(* &quot;-&quot;??_);_(@_)"/>
    <numFmt numFmtId="165" formatCode="#,##0_ ;\-#,##0\ "/>
    <numFmt numFmtId="166" formatCode="0.0"/>
    <numFmt numFmtId="167" formatCode="#,##0.00_ ;\-#,##0.00\ "/>
    <numFmt numFmtId="168" formatCode="_-* #,##0\ [$€-1]_-;\-* #,##0\ [$€-1]_-;_-* &quot;-&quot;??\ [$€-1]_-"/>
  </numFmts>
  <fonts count="25">
    <font>
      <sz val="11"/>
      <color theme="1"/>
      <name val="Aptos Narrow"/>
      <family val="2"/>
      <scheme val="minor"/>
    </font>
    <font>
      <sz val="11"/>
      <color theme="1"/>
      <name val="Aptos Narrow"/>
      <family val="2"/>
      <scheme val="minor"/>
    </font>
    <font>
      <b/>
      <sz val="12"/>
      <name val="Aptos Narrow"/>
      <family val="2"/>
      <scheme val="minor"/>
    </font>
    <font>
      <sz val="12"/>
      <color theme="1"/>
      <name val="Aptos Narrow"/>
      <family val="2"/>
      <scheme val="minor"/>
    </font>
    <font>
      <sz val="12"/>
      <name val="Aptos Narrow"/>
      <family val="2"/>
      <scheme val="minor"/>
    </font>
    <font>
      <sz val="11"/>
      <name val="Aptos Narrow"/>
      <family val="2"/>
      <scheme val="minor"/>
    </font>
    <font>
      <b/>
      <sz val="12"/>
      <color rgb="FFFF0000"/>
      <name val="Aptos Narrow"/>
      <family val="2"/>
      <scheme val="minor"/>
    </font>
    <font>
      <sz val="12"/>
      <color rgb="FFFF0000"/>
      <name val="Aptos Narrow"/>
      <family val="2"/>
      <scheme val="minor"/>
    </font>
    <font>
      <b/>
      <sz val="12"/>
      <color theme="1"/>
      <name val="Aptos Narrow"/>
      <family val="2"/>
      <scheme val="minor"/>
    </font>
    <font>
      <sz val="10"/>
      <name val="Arial"/>
      <family val="2"/>
    </font>
    <font>
      <sz val="10"/>
      <name val="Dutch"/>
      <family val="1"/>
    </font>
    <font>
      <sz val="10"/>
      <name val="Aptos Narrow"/>
      <family val="2"/>
      <scheme val="minor"/>
    </font>
    <font>
      <b/>
      <sz val="10"/>
      <name val="Aptos Narrow"/>
      <family val="2"/>
      <scheme val="minor"/>
    </font>
    <font>
      <u/>
      <sz val="10"/>
      <name val="Aptos Narrow"/>
      <family val="2"/>
      <scheme val="minor"/>
    </font>
    <font>
      <sz val="10"/>
      <name val="Dutch"/>
    </font>
    <font>
      <b/>
      <sz val="10"/>
      <color indexed="8"/>
      <name val="Aptos Narrow"/>
      <family val="2"/>
      <scheme val="minor"/>
    </font>
    <font>
      <sz val="10"/>
      <color indexed="8"/>
      <name val="Aptos Narrow"/>
      <family val="2"/>
      <scheme val="minor"/>
    </font>
    <font>
      <sz val="14"/>
      <color theme="1"/>
      <name val="Aptos Narrow"/>
      <family val="2"/>
      <scheme val="minor"/>
    </font>
    <font>
      <b/>
      <sz val="14"/>
      <name val="Aptos Narrow"/>
      <family val="2"/>
      <scheme val="minor"/>
    </font>
    <font>
      <sz val="10"/>
      <color theme="1"/>
      <name val="Aptos Narrow"/>
      <family val="2"/>
      <scheme val="minor"/>
    </font>
    <font>
      <b/>
      <sz val="11"/>
      <name val="Aptos Narrow"/>
      <family val="2"/>
      <scheme val="minor"/>
    </font>
    <font>
      <sz val="10"/>
      <color rgb="FFFF0000"/>
      <name val="Aptos Narrow"/>
      <family val="2"/>
      <scheme val="minor"/>
    </font>
    <font>
      <sz val="10"/>
      <color rgb="FF000000"/>
      <name val="Aptos Narrow"/>
      <family val="2"/>
      <scheme val="minor"/>
    </font>
    <font>
      <b/>
      <sz val="10"/>
      <color rgb="FFFF0000"/>
      <name val="Aptos Narrow"/>
      <family val="2"/>
      <scheme val="minor"/>
    </font>
    <font>
      <b/>
      <sz val="14"/>
      <color theme="1"/>
      <name val="Aptos Narrow"/>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9" fillId="0" borderId="0"/>
    <xf numFmtId="168" fontId="10" fillId="0" borderId="0">
      <alignment vertical="center"/>
    </xf>
    <xf numFmtId="0" fontId="14" fillId="0" borderId="0"/>
    <xf numFmtId="43" fontId="9" fillId="0" borderId="0" applyFont="0" applyFill="0" applyBorder="0" applyAlignment="0" applyProtection="0"/>
  </cellStyleXfs>
  <cellXfs count="128">
    <xf numFmtId="0" fontId="0" fillId="0" borderId="0" xfId="0"/>
    <xf numFmtId="0" fontId="3" fillId="0" borderId="0" xfId="0" applyFont="1"/>
    <xf numFmtId="49" fontId="2" fillId="0" borderId="1" xfId="1" applyNumberFormat="1" applyFont="1" applyFill="1" applyBorder="1" applyAlignment="1">
      <alignment horizontal="center" vertical="center"/>
    </xf>
    <xf numFmtId="164" fontId="2" fillId="3" borderId="1" xfId="1" applyNumberFormat="1" applyFont="1" applyFill="1" applyBorder="1" applyAlignment="1">
      <alignment horizontal="center" vertical="center" wrapText="1"/>
    </xf>
    <xf numFmtId="49" fontId="4" fillId="0" borderId="1" xfId="1" applyNumberFormat="1" applyFont="1" applyBorder="1" applyAlignment="1" applyProtection="1">
      <alignment horizontal="center" vertical="center"/>
      <protection locked="0"/>
    </xf>
    <xf numFmtId="49" fontId="4" fillId="0" borderId="1" xfId="1" applyNumberFormat="1" applyFont="1" applyBorder="1" applyAlignment="1" applyProtection="1">
      <alignment horizontal="left" vertical="center" wrapText="1"/>
      <protection locked="0"/>
    </xf>
    <xf numFmtId="2" fontId="4" fillId="0" borderId="1" xfId="1" applyNumberFormat="1" applyFont="1" applyBorder="1" applyAlignment="1" applyProtection="1">
      <alignment horizontal="center" vertical="center"/>
      <protection locked="0"/>
    </xf>
    <xf numFmtId="4" fontId="4" fillId="0" borderId="1" xfId="1" applyNumberFormat="1" applyFont="1" applyBorder="1" applyAlignment="1" applyProtection="1">
      <alignment horizontal="right" vertical="center" indent="1"/>
      <protection locked="0"/>
    </xf>
    <xf numFmtId="0" fontId="5" fillId="0" borderId="1" xfId="0" applyFont="1" applyBorder="1" applyAlignment="1">
      <alignment horizontal="left"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4" fontId="7" fillId="0" borderId="1" xfId="1" applyNumberFormat="1" applyFont="1" applyBorder="1" applyAlignment="1" applyProtection="1">
      <alignment horizontal="right" vertical="center" indent="1"/>
      <protection locked="0"/>
    </xf>
    <xf numFmtId="49" fontId="4" fillId="0" borderId="1" xfId="1" applyNumberFormat="1" applyFont="1" applyFill="1" applyBorder="1" applyAlignment="1">
      <alignment horizontal="center" vertical="center"/>
    </xf>
    <xf numFmtId="49" fontId="4" fillId="0" borderId="1" xfId="1" applyNumberFormat="1" applyFont="1" applyFill="1" applyBorder="1" applyAlignment="1">
      <alignment horizontal="left" vertical="center" wrapText="1"/>
    </xf>
    <xf numFmtId="49" fontId="4" fillId="0" borderId="1" xfId="1" applyNumberFormat="1" applyFont="1" applyFill="1" applyBorder="1" applyAlignment="1" applyProtection="1">
      <alignment horizontal="center" vertical="center"/>
      <protection locked="0"/>
    </xf>
    <xf numFmtId="2" fontId="4" fillId="0" borderId="1" xfId="1" applyNumberFormat="1" applyFont="1" applyFill="1" applyBorder="1" applyAlignment="1" applyProtection="1">
      <alignment horizontal="center" vertical="center"/>
      <protection locked="0"/>
    </xf>
    <xf numFmtId="49" fontId="4" fillId="0" borderId="1" xfId="1" applyNumberFormat="1" applyFont="1" applyFill="1" applyBorder="1" applyAlignment="1" applyProtection="1">
      <alignment horizontal="left" vertical="center" wrapText="1"/>
      <protection locked="0"/>
    </xf>
    <xf numFmtId="0" fontId="3" fillId="0" borderId="1" xfId="0" applyFont="1" applyBorder="1"/>
    <xf numFmtId="49"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wrapText="1"/>
    </xf>
    <xf numFmtId="37" fontId="4" fillId="0" borderId="1" xfId="1" applyNumberFormat="1" applyFont="1" applyBorder="1" applyAlignment="1">
      <alignment horizontal="center" vertical="center"/>
    </xf>
    <xf numFmtId="37" fontId="4" fillId="0" borderId="1" xfId="1"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166"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165" fontId="4" fillId="0" borderId="1" xfId="1" applyNumberFormat="1" applyFont="1" applyFill="1" applyBorder="1" applyAlignment="1">
      <alignment horizontal="center" vertical="center"/>
    </xf>
    <xf numFmtId="4" fontId="4" fillId="0" borderId="1" xfId="1" applyNumberFormat="1" applyFont="1" applyFill="1" applyBorder="1" applyAlignment="1">
      <alignment horizontal="right" vertical="center" indent="1"/>
    </xf>
    <xf numFmtId="0" fontId="7" fillId="0" borderId="1" xfId="0" applyFont="1" applyBorder="1" applyAlignment="1">
      <alignment horizontal="center" vertical="center"/>
    </xf>
    <xf numFmtId="0" fontId="8" fillId="0" borderId="0" xfId="0" applyFont="1"/>
    <xf numFmtId="2" fontId="4" fillId="0" borderId="1" xfId="0" applyNumberFormat="1" applyFont="1" applyBorder="1" applyAlignment="1">
      <alignment horizontal="center" vertical="center"/>
    </xf>
    <xf numFmtId="49" fontId="2" fillId="0" borderId="1" xfId="1" applyNumberFormat="1" applyFont="1" applyBorder="1" applyAlignment="1" applyProtection="1">
      <alignment horizontal="center" vertical="center"/>
      <protection locked="0"/>
    </xf>
    <xf numFmtId="37" fontId="2" fillId="0" borderId="1" xfId="1" applyNumberFormat="1" applyFont="1" applyFill="1" applyBorder="1" applyAlignment="1">
      <alignment horizontal="center" vertical="center"/>
    </xf>
    <xf numFmtId="167" fontId="4" fillId="0" borderId="1" xfId="1" applyNumberFormat="1" applyFont="1" applyFill="1" applyBorder="1" applyAlignment="1">
      <alignment horizontal="center" vertical="center"/>
    </xf>
    <xf numFmtId="2" fontId="4" fillId="0" borderId="5" xfId="0" applyNumberFormat="1" applyFont="1" applyBorder="1" applyAlignment="1">
      <alignment horizontal="center" vertical="center"/>
    </xf>
    <xf numFmtId="4" fontId="2" fillId="0" borderId="1" xfId="1" applyNumberFormat="1" applyFont="1" applyBorder="1" applyAlignment="1">
      <alignment horizontal="right" vertical="center" indent="1"/>
    </xf>
    <xf numFmtId="0" fontId="3" fillId="0" borderId="1" xfId="0" applyFont="1" applyBorder="1" applyAlignment="1">
      <alignment vertical="center" wrapText="1"/>
    </xf>
    <xf numFmtId="49" fontId="2" fillId="0" borderId="1" xfId="1" applyNumberFormat="1" applyFont="1" applyFill="1" applyBorder="1" applyAlignment="1">
      <alignment horizontal="left" vertical="center" wrapText="1"/>
    </xf>
    <xf numFmtId="0" fontId="8" fillId="0" borderId="0" xfId="0" applyFont="1" applyAlignment="1">
      <alignment horizontal="center" vertical="center"/>
    </xf>
    <xf numFmtId="0" fontId="11" fillId="0" borderId="1" xfId="2" applyFont="1" applyBorder="1" applyAlignment="1">
      <alignment horizontal="center" vertical="top"/>
    </xf>
    <xf numFmtId="168" fontId="5" fillId="0" borderId="1" xfId="3" applyFont="1" applyBorder="1" applyAlignment="1">
      <alignment vertical="center" wrapText="1"/>
    </xf>
    <xf numFmtId="43" fontId="11" fillId="0" borderId="1" xfId="1" applyFont="1" applyBorder="1" applyAlignment="1">
      <alignment vertical="top"/>
    </xf>
    <xf numFmtId="0" fontId="11" fillId="0" borderId="1" xfId="2" applyFont="1" applyBorder="1" applyAlignment="1">
      <alignment horizontal="center" vertical="center"/>
    </xf>
    <xf numFmtId="43" fontId="11" fillId="0" borderId="1" xfId="1" applyFont="1" applyBorder="1" applyAlignment="1">
      <alignment vertical="center"/>
    </xf>
    <xf numFmtId="0" fontId="11" fillId="0" borderId="1" xfId="2" applyFont="1" applyBorder="1" applyAlignment="1">
      <alignment horizontal="justify" vertical="center" wrapText="1"/>
    </xf>
    <xf numFmtId="0" fontId="12" fillId="0" borderId="1" xfId="2" applyFont="1" applyBorder="1" applyAlignment="1">
      <alignment horizontal="justify" vertical="center" wrapText="1"/>
    </xf>
    <xf numFmtId="0" fontId="5" fillId="0" borderId="1" xfId="2" applyFont="1" applyBorder="1" applyAlignment="1">
      <alignment horizontal="justify" vertical="center" wrapText="1"/>
    </xf>
    <xf numFmtId="49" fontId="5" fillId="0" borderId="1" xfId="1" applyNumberFormat="1" applyFont="1" applyBorder="1" applyAlignment="1">
      <alignment horizontal="left" vertical="center" wrapText="1"/>
    </xf>
    <xf numFmtId="49" fontId="2" fillId="5" borderId="1" xfId="1" applyNumberFormat="1" applyFont="1" applyFill="1" applyBorder="1" applyAlignment="1">
      <alignment horizontal="center" vertical="center"/>
    </xf>
    <xf numFmtId="49" fontId="2" fillId="5" borderId="1" xfId="1" applyNumberFormat="1" applyFont="1" applyFill="1" applyBorder="1" applyAlignment="1">
      <alignment vertical="top" wrapText="1"/>
    </xf>
    <xf numFmtId="49" fontId="4" fillId="5" borderId="1" xfId="1" applyNumberFormat="1" applyFont="1" applyFill="1" applyBorder="1" applyAlignment="1">
      <alignment horizontal="center" vertical="center"/>
    </xf>
    <xf numFmtId="164" fontId="4" fillId="5" borderId="1" xfId="1" applyNumberFormat="1" applyFont="1" applyFill="1" applyBorder="1" applyAlignment="1">
      <alignment horizontal="right" vertical="center"/>
    </xf>
    <xf numFmtId="4" fontId="4" fillId="5" borderId="1" xfId="1" applyNumberFormat="1" applyFont="1" applyFill="1" applyBorder="1" applyAlignment="1" applyProtection="1">
      <alignment horizontal="right" vertical="center" indent="1"/>
      <protection locked="0"/>
    </xf>
    <xf numFmtId="4" fontId="4" fillId="5" borderId="1" xfId="1" applyNumberFormat="1" applyFont="1" applyFill="1" applyBorder="1" applyAlignment="1">
      <alignment horizontal="right" vertical="center" indent="1"/>
    </xf>
    <xf numFmtId="49" fontId="2" fillId="5" borderId="1" xfId="1" applyNumberFormat="1" applyFont="1" applyFill="1" applyBorder="1" applyAlignment="1" applyProtection="1">
      <alignment horizontal="left" vertical="center" wrapText="1"/>
      <protection locked="0"/>
    </xf>
    <xf numFmtId="49" fontId="4" fillId="5" borderId="1" xfId="1" applyNumberFormat="1" applyFont="1" applyFill="1" applyBorder="1" applyAlignment="1" applyProtection="1">
      <alignment horizontal="center" vertical="center"/>
      <protection locked="0"/>
    </xf>
    <xf numFmtId="2" fontId="4" fillId="5" borderId="1" xfId="1" applyNumberFormat="1" applyFont="1" applyFill="1" applyBorder="1" applyAlignment="1" applyProtection="1">
      <alignment horizontal="center" vertical="center"/>
      <protection locked="0"/>
    </xf>
    <xf numFmtId="49" fontId="2" fillId="5" borderId="1" xfId="1" applyNumberFormat="1" applyFont="1" applyFill="1" applyBorder="1" applyAlignment="1">
      <alignment horizontal="left" vertical="top" wrapText="1"/>
    </xf>
    <xf numFmtId="49" fontId="2" fillId="5" borderId="1" xfId="1" applyNumberFormat="1" applyFont="1" applyFill="1" applyBorder="1" applyAlignment="1">
      <alignment horizontal="center" vertical="center" wrapText="1"/>
    </xf>
    <xf numFmtId="164" fontId="2" fillId="5" borderId="1" xfId="1" applyNumberFormat="1" applyFont="1" applyFill="1" applyBorder="1" applyAlignment="1">
      <alignment horizontal="center" vertical="center" wrapText="1"/>
    </xf>
    <xf numFmtId="4" fontId="2" fillId="0" borderId="1" xfId="1" applyNumberFormat="1" applyFont="1" applyBorder="1" applyAlignment="1" applyProtection="1">
      <alignment horizontal="right" vertical="center" indent="1"/>
      <protection locked="0"/>
    </xf>
    <xf numFmtId="0" fontId="12" fillId="0" borderId="1" xfId="2" applyFont="1" applyBorder="1" applyAlignment="1">
      <alignment horizontal="center" vertical="top"/>
    </xf>
    <xf numFmtId="0" fontId="12" fillId="0" borderId="1" xfId="2" applyFont="1" applyBorder="1" applyAlignment="1">
      <alignment horizontal="justify" vertical="top" wrapText="1"/>
    </xf>
    <xf numFmtId="4" fontId="8" fillId="0" borderId="1" xfId="0" applyNumberFormat="1" applyFont="1" applyBorder="1"/>
    <xf numFmtId="4" fontId="4" fillId="0" borderId="1" xfId="1" applyNumberFormat="1" applyFont="1" applyBorder="1" applyAlignment="1" applyProtection="1">
      <alignment horizontal="right" vertical="center"/>
      <protection locked="0"/>
    </xf>
    <xf numFmtId="0" fontId="12" fillId="0" borderId="1" xfId="2" applyFont="1" applyBorder="1" applyAlignment="1">
      <alignment horizontal="center" vertical="center"/>
    </xf>
    <xf numFmtId="0" fontId="15" fillId="0" borderId="1" xfId="0" applyFont="1" applyBorder="1" applyAlignment="1">
      <alignment vertical="center" wrapText="1"/>
    </xf>
    <xf numFmtId="0" fontId="16" fillId="0" borderId="1" xfId="0" applyFont="1" applyBorder="1" applyAlignment="1">
      <alignment vertical="center" wrapText="1"/>
    </xf>
    <xf numFmtId="0" fontId="11" fillId="0" borderId="1" xfId="2" applyFont="1" applyBorder="1" applyAlignment="1">
      <alignment horizontal="justify" vertical="center"/>
    </xf>
    <xf numFmtId="0" fontId="12" fillId="0" borderId="1" xfId="2" applyFont="1" applyBorder="1" applyAlignment="1">
      <alignment horizontal="justify" vertical="center"/>
    </xf>
    <xf numFmtId="0" fontId="11" fillId="0" borderId="1" xfId="4" applyFont="1" applyBorder="1" applyAlignment="1">
      <alignment horizontal="center" vertical="center"/>
    </xf>
    <xf numFmtId="0" fontId="3" fillId="0" borderId="1" xfId="0" applyFont="1" applyBorder="1" applyAlignment="1">
      <alignment vertical="center"/>
    </xf>
    <xf numFmtId="4" fontId="8" fillId="0" borderId="1" xfId="0" applyNumberFormat="1" applyFont="1" applyBorder="1" applyAlignment="1">
      <alignment vertical="center"/>
    </xf>
    <xf numFmtId="43" fontId="11" fillId="0" borderId="1" xfId="1" applyFont="1" applyFill="1" applyBorder="1" applyAlignment="1" applyProtection="1">
      <alignment vertical="center"/>
      <protection locked="0"/>
    </xf>
    <xf numFmtId="0" fontId="0" fillId="0" borderId="1" xfId="0" applyBorder="1" applyAlignment="1">
      <alignment vertical="center"/>
    </xf>
    <xf numFmtId="168" fontId="13" fillId="0" borderId="1" xfId="3" applyFont="1" applyBorder="1" applyAlignment="1">
      <alignment vertical="center" wrapText="1"/>
    </xf>
    <xf numFmtId="43" fontId="11" fillId="0" borderId="1" xfId="5" applyFont="1" applyBorder="1" applyAlignment="1">
      <alignment vertical="center"/>
    </xf>
    <xf numFmtId="43" fontId="11" fillId="0" borderId="1" xfId="5" applyFont="1" applyFill="1" applyBorder="1" applyAlignment="1">
      <alignment vertical="center"/>
    </xf>
    <xf numFmtId="4" fontId="2" fillId="0" borderId="1" xfId="0" applyNumberFormat="1" applyFont="1" applyBorder="1" applyAlignment="1">
      <alignment vertical="center"/>
    </xf>
    <xf numFmtId="0" fontId="11" fillId="0" borderId="1" xfId="0" applyFont="1" applyBorder="1" applyAlignment="1">
      <alignment vertical="center" wrapText="1"/>
    </xf>
    <xf numFmtId="0" fontId="17" fillId="4" borderId="1" xfId="0" applyFont="1" applyFill="1" applyBorder="1"/>
    <xf numFmtId="4" fontId="18" fillId="4" borderId="1" xfId="1" applyNumberFormat="1" applyFont="1" applyFill="1" applyBorder="1" applyAlignment="1">
      <alignment horizontal="right" vertical="center" indent="1"/>
    </xf>
    <xf numFmtId="0" fontId="17" fillId="4" borderId="1" xfId="0" applyFont="1" applyFill="1" applyBorder="1" applyAlignment="1">
      <alignment horizontal="right"/>
    </xf>
    <xf numFmtId="49" fontId="18" fillId="5" borderId="1" xfId="1" applyNumberFormat="1" applyFont="1" applyFill="1" applyBorder="1" applyAlignment="1">
      <alignment horizontal="center" vertical="center" wrapText="1"/>
    </xf>
    <xf numFmtId="164" fontId="2" fillId="5" borderId="4" xfId="1" applyNumberFormat="1" applyFont="1" applyFill="1" applyBorder="1" applyAlignment="1">
      <alignment horizontal="center" vertical="center" wrapText="1"/>
    </xf>
    <xf numFmtId="0" fontId="3" fillId="5" borderId="0" xfId="0" applyFont="1" applyFill="1"/>
    <xf numFmtId="0" fontId="19" fillId="0" borderId="1" xfId="0" applyFont="1" applyBorder="1" applyAlignment="1">
      <alignment horizontal="center" vertical="center"/>
    </xf>
    <xf numFmtId="0" fontId="19" fillId="0" borderId="1" xfId="0" applyFont="1" applyBorder="1" applyAlignment="1">
      <alignment vertical="center" wrapText="1"/>
    </xf>
    <xf numFmtId="37" fontId="19" fillId="0" borderId="1" xfId="1" applyNumberFormat="1" applyFont="1" applyFill="1" applyBorder="1" applyAlignment="1">
      <alignment horizontal="center" vertical="center"/>
    </xf>
    <xf numFmtId="4" fontId="19" fillId="0" borderId="1" xfId="1" applyNumberFormat="1" applyFont="1" applyFill="1" applyBorder="1" applyAlignment="1">
      <alignment horizontal="right" vertical="center" indent="1"/>
    </xf>
    <xf numFmtId="0" fontId="19" fillId="0" borderId="0" xfId="0" applyFont="1"/>
    <xf numFmtId="4" fontId="19" fillId="0" borderId="0" xfId="0" applyNumberFormat="1" applyFont="1"/>
    <xf numFmtId="165" fontId="19" fillId="0" borderId="1" xfId="1" applyNumberFormat="1" applyFont="1" applyFill="1" applyBorder="1" applyAlignment="1">
      <alignment horizontal="center" vertical="center"/>
    </xf>
    <xf numFmtId="0" fontId="19" fillId="0" borderId="1" xfId="0" applyFont="1" applyBorder="1" applyAlignment="1">
      <alignment horizontal="left" vertical="center" wrapText="1"/>
    </xf>
    <xf numFmtId="1" fontId="19" fillId="0" borderId="1" xfId="0" applyNumberFormat="1" applyFont="1" applyBorder="1" applyAlignment="1">
      <alignment horizontal="center" vertical="center"/>
    </xf>
    <xf numFmtId="0" fontId="19" fillId="0" borderId="1" xfId="0" applyFont="1" applyBorder="1"/>
    <xf numFmtId="0" fontId="11" fillId="0" borderId="1" xfId="0" applyFont="1" applyBorder="1"/>
    <xf numFmtId="0" fontId="11" fillId="0" borderId="1" xfId="0" applyFont="1" applyBorder="1" applyAlignment="1">
      <alignment horizontal="center" vertical="center"/>
    </xf>
    <xf numFmtId="0" fontId="20" fillId="0" borderId="1" xfId="2" applyFont="1" applyBorder="1" applyAlignment="1">
      <alignment horizontal="justify" vertical="center" wrapText="1"/>
    </xf>
    <xf numFmtId="0" fontId="11" fillId="0" borderId="1" xfId="0" applyFont="1" applyBorder="1" applyAlignment="1">
      <alignment horizontal="left" vertical="center" wrapText="1"/>
    </xf>
    <xf numFmtId="0" fontId="19" fillId="0" borderId="1" xfId="0" applyFont="1" applyBorder="1" applyAlignment="1">
      <alignment vertical="center"/>
    </xf>
    <xf numFmtId="1" fontId="11" fillId="0" borderId="1" xfId="0" applyNumberFormat="1" applyFont="1" applyBorder="1" applyAlignment="1">
      <alignment horizontal="center" vertical="center"/>
    </xf>
    <xf numFmtId="0" fontId="12" fillId="0" borderId="1" xfId="0" applyFont="1" applyBorder="1" applyAlignment="1">
      <alignment horizontal="left" vertical="center" wrapText="1"/>
    </xf>
    <xf numFmtId="0" fontId="11" fillId="0" borderId="1" xfId="0" applyFont="1" applyBorder="1" applyAlignment="1">
      <alignment vertical="center"/>
    </xf>
    <xf numFmtId="0" fontId="21" fillId="0" borderId="1" xfId="0" applyFont="1" applyBorder="1" applyAlignment="1">
      <alignment horizontal="center" vertical="center"/>
    </xf>
    <xf numFmtId="0" fontId="21" fillId="0" borderId="1" xfId="0" applyFont="1" applyBorder="1" applyAlignment="1">
      <alignment vertical="center"/>
    </xf>
    <xf numFmtId="4" fontId="21" fillId="0" borderId="1" xfId="1" applyNumberFormat="1" applyFont="1" applyFill="1" applyBorder="1" applyAlignment="1">
      <alignment horizontal="right" vertical="center" indent="1"/>
    </xf>
    <xf numFmtId="0" fontId="3" fillId="0" borderId="1" xfId="0" applyFont="1" applyBorder="1" applyAlignment="1">
      <alignment horizontal="center" vertical="center"/>
    </xf>
    <xf numFmtId="0" fontId="11" fillId="0" borderId="1" xfId="0" applyFont="1" applyBorder="1" applyAlignment="1">
      <alignment horizontal="center" vertical="center" wrapText="1"/>
    </xf>
    <xf numFmtId="166" fontId="19" fillId="0" borderId="1" xfId="0" applyNumberFormat="1"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166" fontId="22" fillId="0" borderId="1" xfId="0" applyNumberFormat="1" applyFon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vertical="center"/>
    </xf>
    <xf numFmtId="37" fontId="23" fillId="0" borderId="1" xfId="1" applyNumberFormat="1" applyFont="1" applyFill="1" applyBorder="1" applyAlignment="1">
      <alignment horizontal="center" vertical="center"/>
    </xf>
    <xf numFmtId="0" fontId="24" fillId="4" borderId="1" xfId="0" applyFont="1" applyFill="1" applyBorder="1" applyAlignment="1">
      <alignment horizontal="center"/>
    </xf>
    <xf numFmtId="43" fontId="2" fillId="2" borderId="1" xfId="1" applyFont="1" applyFill="1" applyBorder="1" applyAlignment="1">
      <alignment horizontal="left" vertical="center" wrapText="1"/>
    </xf>
    <xf numFmtId="49" fontId="2" fillId="4" borderId="1" xfId="1" applyNumberFormat="1" applyFont="1" applyFill="1" applyBorder="1" applyAlignment="1">
      <alignment horizontal="center" vertical="center"/>
    </xf>
    <xf numFmtId="49" fontId="2" fillId="4" borderId="1" xfId="1" applyNumberFormat="1" applyFont="1" applyFill="1" applyBorder="1" applyAlignment="1">
      <alignment horizontal="center" vertical="center" wrapText="1"/>
    </xf>
    <xf numFmtId="164" fontId="2" fillId="4" borderId="1" xfId="1" applyNumberFormat="1" applyFont="1" applyFill="1" applyBorder="1" applyAlignment="1">
      <alignment horizontal="center" vertical="center" wrapText="1"/>
    </xf>
    <xf numFmtId="164" fontId="2" fillId="4" borderId="2" xfId="1" applyNumberFormat="1" applyFont="1" applyFill="1" applyBorder="1" applyAlignment="1">
      <alignment horizontal="center" vertical="center" wrapText="1"/>
    </xf>
    <xf numFmtId="164" fontId="2" fillId="4" borderId="3" xfId="1" applyNumberFormat="1" applyFont="1" applyFill="1" applyBorder="1" applyAlignment="1">
      <alignment horizontal="center" vertical="center" wrapText="1"/>
    </xf>
    <xf numFmtId="164" fontId="2" fillId="4" borderId="4" xfId="1" applyNumberFormat="1" applyFont="1" applyFill="1" applyBorder="1" applyAlignment="1">
      <alignment horizontal="center" vertical="center" wrapText="1"/>
    </xf>
    <xf numFmtId="49" fontId="2" fillId="5" borderId="1" xfId="1" applyNumberFormat="1" applyFont="1" applyFill="1" applyBorder="1" applyAlignment="1" applyProtection="1">
      <alignment horizontal="center" vertical="center"/>
      <protection locked="0"/>
    </xf>
    <xf numFmtId="49" fontId="2" fillId="5" borderId="1" xfId="1" applyNumberFormat="1" applyFont="1" applyFill="1" applyBorder="1" applyAlignment="1">
      <alignment horizontal="left" vertical="center" wrapText="1"/>
    </xf>
    <xf numFmtId="37" fontId="2" fillId="5" borderId="1" xfId="1" applyNumberFormat="1" applyFont="1" applyFill="1" applyBorder="1" applyAlignment="1">
      <alignment horizontal="center" vertical="center"/>
    </xf>
    <xf numFmtId="4" fontId="2" fillId="5" borderId="1" xfId="1" applyNumberFormat="1" applyFont="1" applyFill="1" applyBorder="1" applyAlignment="1">
      <alignment horizontal="right" vertical="center" indent="1"/>
    </xf>
  </cellXfs>
  <cellStyles count="6">
    <cellStyle name="Comma" xfId="1" builtinId="3"/>
    <cellStyle name="Comma 2 3" xfId="5" xr:uid="{3442F39A-D15C-4232-9419-DE81525EC7E2}"/>
    <cellStyle name="Normal" xfId="0" builtinId="0"/>
    <cellStyle name="Normal 2 3" xfId="2" xr:uid="{4654358B-01B7-4608-BAF6-D94FF8433A5A}"/>
    <cellStyle name="Normal_BOQ dsm infill" xfId="3" xr:uid="{283126E6-F91E-4EE1-BDFD-6757CCF18626}"/>
    <cellStyle name="Normal_E&amp;M Bills 1-10" xfId="4" xr:uid="{6ABC1062-6D65-4ACB-9CFD-C3D5247257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enabelbe.sharepoint.com/sites/TZA/Public/TAN1403211_WASKIRP/Operational/1%20Project%20Sites/TAN137_Mkongoro/10%20Technical/02%20BoQ/2024-09-09%20TAN137_Mkongoro.1%20-%20BoQ%20-%20Treatment%20plant.xlsx" TargetMode="External"/><Relationship Id="rId2" Type="http://schemas.microsoft.com/office/2019/04/relationships/externalLinkLongPath" Target="2024-09-09%20TAN137_Mkongoro.1%20-%20BoQ%20-%20Treatment%20plant.xlsx?0AA97A03" TargetMode="External"/><Relationship Id="rId1" Type="http://schemas.openxmlformats.org/officeDocument/2006/relationships/externalLinkPath" Target="file:///\\0AA97A03\2024-09-09%20TAN137_Mkongoro.1%20-%20BoQ%20-%20Treatment%20pla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terials quantification "/>
      <sheetName val="BoQ"/>
    </sheetNames>
    <sheetDataSet>
      <sheetData sheetId="0">
        <row r="2">
          <cell r="H2">
            <v>3006.6885000000002</v>
          </cell>
        </row>
        <row r="8">
          <cell r="D8">
            <v>1</v>
          </cell>
        </row>
        <row r="9">
          <cell r="D9">
            <v>1</v>
          </cell>
        </row>
        <row r="17">
          <cell r="D17">
            <v>1420</v>
          </cell>
        </row>
        <row r="23">
          <cell r="D23">
            <v>1</v>
          </cell>
        </row>
        <row r="35">
          <cell r="D35">
            <v>1</v>
          </cell>
        </row>
        <row r="106">
          <cell r="D106">
            <v>4</v>
          </cell>
        </row>
        <row r="126">
          <cell r="D126">
            <v>1</v>
          </cell>
        </row>
        <row r="145">
          <cell r="D145">
            <v>1</v>
          </cell>
        </row>
        <row r="168">
          <cell r="D168">
            <v>1</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43818-0961-441B-AB67-AABE3E421B94}">
  <dimension ref="A1:M98"/>
  <sheetViews>
    <sheetView topLeftCell="A12" workbookViewId="0">
      <selection activeCell="A21" sqref="A21:XFD21"/>
    </sheetView>
  </sheetViews>
  <sheetFormatPr defaultColWidth="9.109375" defaultRowHeight="15.6"/>
  <cols>
    <col min="1" max="1" width="9.109375" style="1"/>
    <col min="2" max="2" width="66.5546875" style="1" customWidth="1"/>
    <col min="3" max="3" width="8.88671875" style="1" customWidth="1"/>
    <col min="4" max="4" width="8.6640625" style="1" customWidth="1"/>
    <col min="5" max="5" width="11.21875" style="1" customWidth="1"/>
    <col min="6" max="6" width="17.44140625" style="1" customWidth="1"/>
    <col min="7" max="7" width="9.109375" style="1"/>
    <col min="8" max="8" width="21" style="1" customWidth="1"/>
    <col min="9" max="9" width="9.109375" style="1"/>
    <col min="10" max="10" width="19.44140625" style="1" customWidth="1"/>
    <col min="11" max="16384" width="9.109375" style="1"/>
  </cols>
  <sheetData>
    <row r="1" spans="1:6" ht="49.5" customHeight="1">
      <c r="A1" s="117" t="s">
        <v>101</v>
      </c>
      <c r="B1" s="117"/>
      <c r="C1" s="117"/>
      <c r="D1" s="117"/>
      <c r="E1" s="117"/>
      <c r="F1" s="117"/>
    </row>
    <row r="2" spans="1:6">
      <c r="A2" s="118" t="s">
        <v>0</v>
      </c>
      <c r="B2" s="119" t="s">
        <v>1</v>
      </c>
      <c r="C2" s="119" t="s">
        <v>2</v>
      </c>
      <c r="D2" s="120" t="s">
        <v>3</v>
      </c>
      <c r="E2" s="121" t="s">
        <v>4</v>
      </c>
      <c r="F2" s="121" t="s">
        <v>5</v>
      </c>
    </row>
    <row r="3" spans="1:6">
      <c r="A3" s="118"/>
      <c r="B3" s="119"/>
      <c r="C3" s="119"/>
      <c r="D3" s="120"/>
      <c r="E3" s="122"/>
      <c r="F3" s="122"/>
    </row>
    <row r="4" spans="1:6">
      <c r="A4" s="118"/>
      <c r="B4" s="119"/>
      <c r="C4" s="119"/>
      <c r="D4" s="120"/>
      <c r="E4" s="123"/>
      <c r="F4" s="123"/>
    </row>
    <row r="5" spans="1:6">
      <c r="A5" s="48" t="s">
        <v>6</v>
      </c>
      <c r="B5" s="57" t="s">
        <v>102</v>
      </c>
      <c r="C5" s="58"/>
      <c r="D5" s="59"/>
      <c r="E5" s="59"/>
      <c r="F5" s="59"/>
    </row>
    <row r="6" spans="1:6" ht="43.2">
      <c r="A6" s="42"/>
      <c r="B6" s="40" t="s">
        <v>103</v>
      </c>
      <c r="C6" s="42"/>
      <c r="D6" s="42"/>
      <c r="E6" s="43"/>
      <c r="F6" s="3"/>
    </row>
    <row r="7" spans="1:6">
      <c r="A7" s="42" t="s">
        <v>104</v>
      </c>
      <c r="B7" s="44" t="s">
        <v>105</v>
      </c>
      <c r="C7" s="42" t="s">
        <v>27</v>
      </c>
      <c r="D7" s="42">
        <v>1</v>
      </c>
      <c r="E7" s="43"/>
      <c r="F7" s="7">
        <f t="shared" ref="F7:F14" si="0">D7*E7</f>
        <v>0</v>
      </c>
    </row>
    <row r="8" spans="1:6">
      <c r="A8" s="42" t="s">
        <v>106</v>
      </c>
      <c r="B8" s="44" t="s">
        <v>107</v>
      </c>
      <c r="C8" s="42" t="s">
        <v>27</v>
      </c>
      <c r="D8" s="42">
        <v>1</v>
      </c>
      <c r="E8" s="43"/>
      <c r="F8" s="7">
        <f t="shared" si="0"/>
        <v>0</v>
      </c>
    </row>
    <row r="9" spans="1:6">
      <c r="A9" s="42" t="s">
        <v>108</v>
      </c>
      <c r="B9" s="44" t="s">
        <v>109</v>
      </c>
      <c r="C9" s="42" t="s">
        <v>27</v>
      </c>
      <c r="D9" s="42">
        <v>1</v>
      </c>
      <c r="E9" s="43"/>
      <c r="F9" s="7">
        <f t="shared" si="0"/>
        <v>0</v>
      </c>
    </row>
    <row r="10" spans="1:6">
      <c r="A10" s="42" t="s">
        <v>110</v>
      </c>
      <c r="B10" s="44" t="s">
        <v>111</v>
      </c>
      <c r="C10" s="42" t="s">
        <v>27</v>
      </c>
      <c r="D10" s="42">
        <v>1</v>
      </c>
      <c r="E10" s="43"/>
      <c r="F10" s="7">
        <f t="shared" si="0"/>
        <v>0</v>
      </c>
    </row>
    <row r="11" spans="1:6">
      <c r="A11" s="42" t="s">
        <v>112</v>
      </c>
      <c r="B11" s="44" t="s">
        <v>113</v>
      </c>
      <c r="C11" s="42" t="s">
        <v>27</v>
      </c>
      <c r="D11" s="42">
        <v>1</v>
      </c>
      <c r="E11" s="43"/>
      <c r="F11" s="7">
        <f t="shared" si="0"/>
        <v>0</v>
      </c>
    </row>
    <row r="12" spans="1:6" ht="41.4">
      <c r="A12" s="42" t="s">
        <v>114</v>
      </c>
      <c r="B12" s="44" t="s">
        <v>115</v>
      </c>
      <c r="C12" s="42" t="s">
        <v>27</v>
      </c>
      <c r="D12" s="42">
        <v>1</v>
      </c>
      <c r="E12" s="43"/>
      <c r="F12" s="7">
        <f t="shared" si="0"/>
        <v>0</v>
      </c>
    </row>
    <row r="13" spans="1:6">
      <c r="A13" s="42" t="s">
        <v>116</v>
      </c>
      <c r="B13" s="44" t="s">
        <v>117</v>
      </c>
      <c r="C13" s="42" t="s">
        <v>27</v>
      </c>
      <c r="D13" s="42">
        <v>1</v>
      </c>
      <c r="E13" s="43"/>
      <c r="F13" s="7">
        <f t="shared" si="0"/>
        <v>0</v>
      </c>
    </row>
    <row r="14" spans="1:6">
      <c r="A14" s="42" t="s">
        <v>120</v>
      </c>
      <c r="B14" s="44" t="s">
        <v>16</v>
      </c>
      <c r="C14" s="42" t="s">
        <v>27</v>
      </c>
      <c r="D14" s="42">
        <v>1</v>
      </c>
      <c r="E14" s="43"/>
      <c r="F14" s="7">
        <f t="shared" si="0"/>
        <v>0</v>
      </c>
    </row>
    <row r="15" spans="1:6">
      <c r="A15" s="42"/>
      <c r="B15" s="46" t="s">
        <v>122</v>
      </c>
      <c r="C15" s="42"/>
      <c r="D15" s="42"/>
      <c r="E15" s="43"/>
      <c r="F15" s="60">
        <f>SUM(F7:F14)</f>
        <v>0</v>
      </c>
    </row>
    <row r="16" spans="1:6">
      <c r="A16" s="4"/>
      <c r="B16" s="10"/>
      <c r="C16" s="9"/>
      <c r="D16" s="9"/>
      <c r="E16" s="7"/>
      <c r="F16" s="11"/>
    </row>
    <row r="17" spans="1:6">
      <c r="A17" s="48" t="s">
        <v>17</v>
      </c>
      <c r="B17" s="54" t="s">
        <v>18</v>
      </c>
      <c r="C17" s="55"/>
      <c r="D17" s="56"/>
      <c r="E17" s="52"/>
      <c r="F17" s="52"/>
    </row>
    <row r="18" spans="1:6" ht="41.4">
      <c r="A18" s="42" t="s">
        <v>19</v>
      </c>
      <c r="B18" s="44" t="s">
        <v>118</v>
      </c>
      <c r="C18" s="42" t="s">
        <v>13</v>
      </c>
      <c r="D18" s="42">
        <v>1</v>
      </c>
      <c r="E18" s="43"/>
      <c r="F18" s="7">
        <f>D18*E18</f>
        <v>0</v>
      </c>
    </row>
    <row r="19" spans="1:6" ht="27.6">
      <c r="A19" s="42" t="s">
        <v>20</v>
      </c>
      <c r="B19" s="44" t="s">
        <v>119</v>
      </c>
      <c r="C19" s="42" t="s">
        <v>13</v>
      </c>
      <c r="D19" s="42">
        <v>1</v>
      </c>
      <c r="E19" s="43"/>
      <c r="F19" s="7">
        <f>D19*E19</f>
        <v>0</v>
      </c>
    </row>
    <row r="20" spans="1:6" ht="31.2">
      <c r="A20" s="12" t="s">
        <v>258</v>
      </c>
      <c r="B20" s="16" t="s">
        <v>257</v>
      </c>
      <c r="C20" s="42" t="s">
        <v>13</v>
      </c>
      <c r="D20" s="42">
        <v>1</v>
      </c>
      <c r="E20" s="43"/>
      <c r="F20" s="7">
        <f>D20*E20</f>
        <v>0</v>
      </c>
    </row>
    <row r="21" spans="1:6">
      <c r="A21" s="17"/>
      <c r="B21" s="46" t="s">
        <v>122</v>
      </c>
      <c r="C21" s="9"/>
      <c r="D21" s="9"/>
      <c r="E21" s="7"/>
      <c r="F21" s="60">
        <f>SUM(F18:F20)</f>
        <v>0</v>
      </c>
    </row>
    <row r="22" spans="1:6">
      <c r="A22" s="17"/>
      <c r="B22" s="10"/>
      <c r="C22" s="9"/>
      <c r="D22" s="9"/>
      <c r="E22" s="7"/>
      <c r="F22" s="7"/>
    </row>
    <row r="23" spans="1:6">
      <c r="A23" s="48" t="s">
        <v>21</v>
      </c>
      <c r="B23" s="49" t="s">
        <v>121</v>
      </c>
      <c r="C23" s="50"/>
      <c r="D23" s="51"/>
      <c r="E23" s="52"/>
      <c r="F23" s="53"/>
    </row>
    <row r="24" spans="1:6" ht="28.8">
      <c r="A24" s="4"/>
      <c r="B24" s="47" t="s">
        <v>123</v>
      </c>
      <c r="C24" s="18"/>
      <c r="D24" s="20"/>
      <c r="E24" s="7"/>
      <c r="F24" s="7"/>
    </row>
    <row r="25" spans="1:6">
      <c r="A25" s="61" t="s">
        <v>124</v>
      </c>
      <c r="B25" s="62" t="s">
        <v>125</v>
      </c>
      <c r="C25" s="39"/>
      <c r="D25" s="39"/>
      <c r="E25" s="41"/>
      <c r="F25" s="7"/>
    </row>
    <row r="26" spans="1:6">
      <c r="A26" s="42" t="s">
        <v>126</v>
      </c>
      <c r="B26" s="44" t="s">
        <v>127</v>
      </c>
      <c r="C26" s="42" t="s">
        <v>128</v>
      </c>
      <c r="D26" s="42">
        <v>120</v>
      </c>
      <c r="E26" s="43"/>
      <c r="F26" s="64">
        <f>D26*E26</f>
        <v>0</v>
      </c>
    </row>
    <row r="27" spans="1:6">
      <c r="A27" s="65" t="s">
        <v>129</v>
      </c>
      <c r="B27" s="45" t="s">
        <v>130</v>
      </c>
      <c r="C27" s="42"/>
      <c r="D27" s="42"/>
      <c r="E27" s="43"/>
      <c r="F27" s="64"/>
    </row>
    <row r="28" spans="1:6" ht="27.6">
      <c r="A28" s="42" t="s">
        <v>131</v>
      </c>
      <c r="B28" s="44" t="s">
        <v>132</v>
      </c>
      <c r="C28" s="42" t="s">
        <v>13</v>
      </c>
      <c r="D28" s="42">
        <v>1</v>
      </c>
      <c r="E28" s="43"/>
      <c r="F28" s="64">
        <f t="shared" ref="F28:F37" si="1">D28*E28</f>
        <v>0</v>
      </c>
    </row>
    <row r="29" spans="1:6" ht="27.6">
      <c r="A29" s="42" t="s">
        <v>133</v>
      </c>
      <c r="B29" s="44" t="s">
        <v>134</v>
      </c>
      <c r="C29" s="42" t="s">
        <v>135</v>
      </c>
      <c r="D29" s="42">
        <v>100</v>
      </c>
      <c r="E29" s="43"/>
      <c r="F29" s="64">
        <f t="shared" si="1"/>
        <v>0</v>
      </c>
    </row>
    <row r="30" spans="1:6" ht="27.6">
      <c r="A30" s="42" t="s">
        <v>136</v>
      </c>
      <c r="B30" s="44" t="s">
        <v>137</v>
      </c>
      <c r="C30" s="42" t="s">
        <v>135</v>
      </c>
      <c r="D30" s="42">
        <v>4</v>
      </c>
      <c r="E30" s="43"/>
      <c r="F30" s="64">
        <f t="shared" si="1"/>
        <v>0</v>
      </c>
    </row>
    <row r="31" spans="1:6">
      <c r="A31" s="42" t="s">
        <v>138</v>
      </c>
      <c r="B31" s="44" t="s">
        <v>139</v>
      </c>
      <c r="C31" s="42" t="s">
        <v>135</v>
      </c>
      <c r="D31" s="42">
        <v>4</v>
      </c>
      <c r="E31" s="43"/>
      <c r="F31" s="64">
        <f t="shared" si="1"/>
        <v>0</v>
      </c>
    </row>
    <row r="32" spans="1:6">
      <c r="A32" s="42" t="s">
        <v>140</v>
      </c>
      <c r="B32" s="44" t="s">
        <v>141</v>
      </c>
      <c r="C32" s="42" t="s">
        <v>135</v>
      </c>
      <c r="D32" s="42">
        <v>8</v>
      </c>
      <c r="E32" s="43"/>
      <c r="F32" s="64">
        <f t="shared" si="1"/>
        <v>0</v>
      </c>
    </row>
    <row r="33" spans="1:13">
      <c r="A33" s="42" t="s">
        <v>142</v>
      </c>
      <c r="B33" s="44" t="s">
        <v>143</v>
      </c>
      <c r="C33" s="42" t="s">
        <v>135</v>
      </c>
      <c r="D33" s="42">
        <v>8</v>
      </c>
      <c r="E33" s="43"/>
      <c r="F33" s="64">
        <f t="shared" si="1"/>
        <v>0</v>
      </c>
    </row>
    <row r="34" spans="1:13">
      <c r="A34" s="42" t="s">
        <v>144</v>
      </c>
      <c r="B34" s="44" t="s">
        <v>145</v>
      </c>
      <c r="C34" s="42" t="s">
        <v>135</v>
      </c>
      <c r="D34" s="42">
        <v>8</v>
      </c>
      <c r="E34" s="43"/>
      <c r="F34" s="64">
        <f t="shared" si="1"/>
        <v>0</v>
      </c>
    </row>
    <row r="35" spans="1:13" ht="27.6">
      <c r="A35" s="42" t="s">
        <v>146</v>
      </c>
      <c r="B35" s="44" t="s">
        <v>147</v>
      </c>
      <c r="C35" s="42" t="s">
        <v>135</v>
      </c>
      <c r="D35" s="42">
        <v>4</v>
      </c>
      <c r="E35" s="43"/>
      <c r="F35" s="64">
        <f t="shared" si="1"/>
        <v>0</v>
      </c>
    </row>
    <row r="36" spans="1:13">
      <c r="A36" s="42" t="s">
        <v>148</v>
      </c>
      <c r="B36" s="44" t="s">
        <v>139</v>
      </c>
      <c r="C36" s="42" t="s">
        <v>135</v>
      </c>
      <c r="D36" s="42">
        <v>4</v>
      </c>
      <c r="E36" s="43"/>
      <c r="F36" s="64">
        <f t="shared" si="1"/>
        <v>0</v>
      </c>
    </row>
    <row r="37" spans="1:13">
      <c r="A37" s="42" t="s">
        <v>149</v>
      </c>
      <c r="B37" s="44" t="s">
        <v>150</v>
      </c>
      <c r="C37" s="42" t="s">
        <v>135</v>
      </c>
      <c r="D37" s="42">
        <v>8</v>
      </c>
      <c r="E37" s="43"/>
      <c r="F37" s="64">
        <f t="shared" si="1"/>
        <v>0</v>
      </c>
      <c r="G37" s="29"/>
      <c r="H37" s="29"/>
      <c r="I37" s="29"/>
      <c r="J37" s="29"/>
      <c r="K37" s="29"/>
      <c r="L37" s="29"/>
      <c r="M37" s="29"/>
    </row>
    <row r="38" spans="1:13">
      <c r="A38" s="42" t="s">
        <v>151</v>
      </c>
      <c r="B38" s="44" t="s">
        <v>152</v>
      </c>
      <c r="C38" s="42"/>
      <c r="D38" s="42"/>
      <c r="E38" s="43"/>
      <c r="F38" s="64"/>
      <c r="G38" s="29"/>
      <c r="H38" s="29"/>
      <c r="I38" s="29"/>
      <c r="J38" s="29"/>
      <c r="K38" s="29"/>
      <c r="L38" s="29"/>
      <c r="M38" s="29"/>
    </row>
    <row r="39" spans="1:13" s="29" customFormat="1" ht="27.6">
      <c r="A39" s="42" t="s">
        <v>153</v>
      </c>
      <c r="B39" s="44" t="s">
        <v>154</v>
      </c>
      <c r="C39" s="42" t="s">
        <v>135</v>
      </c>
      <c r="D39" s="42">
        <v>100</v>
      </c>
      <c r="E39" s="43"/>
      <c r="F39" s="64">
        <f>D39*E39</f>
        <v>0</v>
      </c>
    </row>
    <row r="40" spans="1:13" s="29" customFormat="1" ht="27.6">
      <c r="A40" s="42" t="s">
        <v>155</v>
      </c>
      <c r="B40" s="44" t="s">
        <v>156</v>
      </c>
      <c r="C40" s="42" t="s">
        <v>135</v>
      </c>
      <c r="D40" s="42">
        <v>28</v>
      </c>
      <c r="E40" s="43"/>
      <c r="F40" s="64">
        <f>D40*E40</f>
        <v>0</v>
      </c>
    </row>
    <row r="41" spans="1:13" s="29" customFormat="1">
      <c r="A41" s="65" t="s">
        <v>157</v>
      </c>
      <c r="B41" s="66" t="s">
        <v>158</v>
      </c>
      <c r="C41" s="42"/>
      <c r="D41" s="42"/>
      <c r="E41" s="43"/>
      <c r="F41" s="64"/>
    </row>
    <row r="42" spans="1:13" s="29" customFormat="1">
      <c r="A42" s="42" t="s">
        <v>159</v>
      </c>
      <c r="B42" s="44" t="s">
        <v>160</v>
      </c>
      <c r="C42" s="42" t="s">
        <v>135</v>
      </c>
      <c r="D42" s="42">
        <v>1</v>
      </c>
      <c r="E42" s="43"/>
      <c r="F42" s="64">
        <f>D42*E42</f>
        <v>0</v>
      </c>
    </row>
    <row r="43" spans="1:13" s="29" customFormat="1" ht="27.6">
      <c r="A43" s="42" t="s">
        <v>161</v>
      </c>
      <c r="B43" s="44" t="s">
        <v>162</v>
      </c>
      <c r="C43" s="42" t="s">
        <v>135</v>
      </c>
      <c r="D43" s="42">
        <v>44</v>
      </c>
      <c r="E43" s="43"/>
      <c r="F43" s="64">
        <f>D43*E43</f>
        <v>0</v>
      </c>
    </row>
    <row r="44" spans="1:13" s="29" customFormat="1" ht="27.6">
      <c r="A44" s="42" t="s">
        <v>163</v>
      </c>
      <c r="B44" s="44" t="s">
        <v>164</v>
      </c>
      <c r="C44" s="42" t="s">
        <v>135</v>
      </c>
      <c r="D44" s="42">
        <v>12</v>
      </c>
      <c r="E44" s="43"/>
      <c r="F44" s="64">
        <f>D44*E44</f>
        <v>0</v>
      </c>
    </row>
    <row r="45" spans="1:13" s="29" customFormat="1" ht="27.6">
      <c r="A45" s="42" t="s">
        <v>165</v>
      </c>
      <c r="B45" s="67" t="s">
        <v>166</v>
      </c>
      <c r="C45" s="42" t="s">
        <v>135</v>
      </c>
      <c r="D45" s="42">
        <v>13</v>
      </c>
      <c r="E45" s="43"/>
      <c r="F45" s="64">
        <f>D45*E45</f>
        <v>0</v>
      </c>
    </row>
    <row r="46" spans="1:13" s="29" customFormat="1">
      <c r="A46" s="65" t="s">
        <v>167</v>
      </c>
      <c r="B46" s="66" t="s">
        <v>168</v>
      </c>
      <c r="C46" s="42"/>
      <c r="D46" s="42"/>
      <c r="E46" s="43"/>
      <c r="F46" s="64"/>
      <c r="G46" s="1"/>
      <c r="H46" s="1"/>
      <c r="I46" s="1"/>
      <c r="J46" s="1"/>
      <c r="K46" s="1"/>
      <c r="L46" s="1"/>
      <c r="M46" s="1"/>
    </row>
    <row r="47" spans="1:13" s="29" customFormat="1" ht="27.6">
      <c r="A47" s="42" t="s">
        <v>169</v>
      </c>
      <c r="B47" s="67" t="s">
        <v>170</v>
      </c>
      <c r="C47" s="42" t="s">
        <v>128</v>
      </c>
      <c r="D47" s="42">
        <v>80</v>
      </c>
      <c r="E47" s="43"/>
      <c r="F47" s="64">
        <f>D47*E47</f>
        <v>0</v>
      </c>
      <c r="G47" s="1"/>
      <c r="H47" s="1"/>
      <c r="I47" s="1"/>
      <c r="J47" s="1"/>
      <c r="K47" s="1"/>
      <c r="L47" s="1"/>
      <c r="M47" s="1"/>
    </row>
    <row r="48" spans="1:13" s="29" customFormat="1" ht="27.6">
      <c r="A48" s="42" t="s">
        <v>171</v>
      </c>
      <c r="B48" s="67" t="s">
        <v>270</v>
      </c>
      <c r="C48" s="42" t="s">
        <v>128</v>
      </c>
      <c r="D48" s="42">
        <v>216</v>
      </c>
      <c r="E48" s="43"/>
      <c r="F48" s="64">
        <f>D48*E48</f>
        <v>0</v>
      </c>
      <c r="G48" s="1"/>
      <c r="H48" s="1"/>
      <c r="I48" s="1"/>
      <c r="J48" s="1"/>
      <c r="K48" s="1"/>
      <c r="L48" s="1"/>
      <c r="M48" s="1"/>
    </row>
    <row r="49" spans="1:13" s="29" customFormat="1" ht="19.5" customHeight="1">
      <c r="A49" s="42" t="s">
        <v>172</v>
      </c>
      <c r="B49" s="67" t="s">
        <v>173</v>
      </c>
      <c r="C49" s="42" t="s">
        <v>128</v>
      </c>
      <c r="D49" s="42">
        <v>216</v>
      </c>
      <c r="E49" s="43"/>
      <c r="F49" s="64">
        <f>D49*E49</f>
        <v>0</v>
      </c>
      <c r="G49" s="1"/>
      <c r="H49" s="1"/>
      <c r="I49" s="1"/>
      <c r="J49" s="1"/>
      <c r="K49" s="1"/>
      <c r="L49" s="1"/>
      <c r="M49" s="1"/>
    </row>
    <row r="50" spans="1:13">
      <c r="A50" s="65" t="s">
        <v>174</v>
      </c>
      <c r="B50" s="66" t="s">
        <v>175</v>
      </c>
      <c r="C50" s="42"/>
      <c r="D50" s="42"/>
      <c r="E50" s="43"/>
      <c r="F50" s="64"/>
    </row>
    <row r="51" spans="1:13" ht="55.2">
      <c r="A51" s="42"/>
      <c r="B51" s="68" t="s">
        <v>261</v>
      </c>
      <c r="C51" s="42"/>
      <c r="D51" s="42"/>
      <c r="E51" s="43"/>
      <c r="F51" s="64">
        <f t="shared" ref="F51:F58" si="2">D51*E51</f>
        <v>0</v>
      </c>
    </row>
    <row r="52" spans="1:13" ht="27.6">
      <c r="A52" s="42" t="s">
        <v>176</v>
      </c>
      <c r="B52" s="68" t="s">
        <v>177</v>
      </c>
      <c r="C52" s="42" t="s">
        <v>46</v>
      </c>
      <c r="D52" s="42">
        <v>24</v>
      </c>
      <c r="E52" s="43"/>
      <c r="F52" s="64">
        <f t="shared" si="2"/>
        <v>0</v>
      </c>
    </row>
    <row r="53" spans="1:13">
      <c r="A53" s="42" t="s">
        <v>178</v>
      </c>
      <c r="B53" s="68" t="s">
        <v>179</v>
      </c>
      <c r="C53" s="42" t="s">
        <v>222</v>
      </c>
      <c r="D53" s="42">
        <v>4</v>
      </c>
      <c r="E53" s="43"/>
      <c r="F53" s="64">
        <f t="shared" si="2"/>
        <v>0</v>
      </c>
    </row>
    <row r="54" spans="1:13">
      <c r="A54" s="42" t="s">
        <v>180</v>
      </c>
      <c r="B54" s="68" t="s">
        <v>181</v>
      </c>
      <c r="C54" s="42" t="s">
        <v>222</v>
      </c>
      <c r="D54" s="42">
        <v>1</v>
      </c>
      <c r="E54" s="43"/>
      <c r="F54" s="64">
        <f t="shared" si="2"/>
        <v>0</v>
      </c>
    </row>
    <row r="55" spans="1:13" ht="27.6">
      <c r="A55" s="42" t="s">
        <v>182</v>
      </c>
      <c r="B55" s="68" t="s">
        <v>183</v>
      </c>
      <c r="C55" s="42" t="s">
        <v>222</v>
      </c>
      <c r="D55" s="42">
        <v>2</v>
      </c>
      <c r="E55" s="43"/>
      <c r="F55" s="64">
        <f t="shared" si="2"/>
        <v>0</v>
      </c>
    </row>
    <row r="56" spans="1:13" ht="27.6">
      <c r="A56" s="42" t="s">
        <v>184</v>
      </c>
      <c r="B56" s="68" t="s">
        <v>185</v>
      </c>
      <c r="C56" s="42" t="s">
        <v>46</v>
      </c>
      <c r="D56" s="42">
        <v>240</v>
      </c>
      <c r="E56" s="43"/>
      <c r="F56" s="64">
        <f t="shared" si="2"/>
        <v>0</v>
      </c>
    </row>
    <row r="57" spans="1:13" ht="27.6">
      <c r="A57" s="42" t="s">
        <v>265</v>
      </c>
      <c r="B57" s="68" t="s">
        <v>264</v>
      </c>
      <c r="C57" s="42" t="s">
        <v>222</v>
      </c>
      <c r="D57" s="42">
        <v>2</v>
      </c>
      <c r="E57" s="43"/>
      <c r="F57" s="64">
        <f t="shared" si="2"/>
        <v>0</v>
      </c>
    </row>
    <row r="58" spans="1:13">
      <c r="A58" s="42" t="s">
        <v>186</v>
      </c>
      <c r="B58" s="68" t="s">
        <v>187</v>
      </c>
      <c r="C58" s="42" t="s">
        <v>222</v>
      </c>
      <c r="D58" s="42">
        <v>2</v>
      </c>
      <c r="E58" s="43"/>
      <c r="F58" s="64">
        <f t="shared" si="2"/>
        <v>0</v>
      </c>
    </row>
    <row r="59" spans="1:13">
      <c r="A59" s="65" t="s">
        <v>188</v>
      </c>
      <c r="B59" s="69" t="s">
        <v>189</v>
      </c>
      <c r="C59" s="42"/>
      <c r="D59" s="42"/>
      <c r="E59" s="43"/>
      <c r="F59" s="64"/>
    </row>
    <row r="60" spans="1:13" ht="27.6">
      <c r="A60" s="42" t="s">
        <v>190</v>
      </c>
      <c r="B60" s="68" t="s">
        <v>191</v>
      </c>
      <c r="C60" s="42" t="s">
        <v>222</v>
      </c>
      <c r="D60" s="42">
        <v>3</v>
      </c>
      <c r="E60" s="43"/>
      <c r="F60" s="64">
        <f>D60*E60</f>
        <v>0</v>
      </c>
    </row>
    <row r="61" spans="1:13">
      <c r="A61" s="42" t="s">
        <v>262</v>
      </c>
      <c r="B61" s="68" t="s">
        <v>263</v>
      </c>
      <c r="C61" s="42" t="s">
        <v>222</v>
      </c>
      <c r="D61" s="42">
        <v>1</v>
      </c>
      <c r="E61" s="43"/>
      <c r="F61" s="64">
        <f>D61*E61</f>
        <v>0</v>
      </c>
    </row>
    <row r="62" spans="1:13">
      <c r="A62" s="42" t="s">
        <v>192</v>
      </c>
      <c r="B62" s="68" t="s">
        <v>193</v>
      </c>
      <c r="C62" s="42" t="s">
        <v>222</v>
      </c>
      <c r="D62" s="42">
        <v>3</v>
      </c>
      <c r="E62" s="43"/>
      <c r="F62" s="64">
        <f>D62*E62</f>
        <v>0</v>
      </c>
    </row>
    <row r="63" spans="1:13">
      <c r="A63" s="65" t="s">
        <v>194</v>
      </c>
      <c r="B63" s="69" t="s">
        <v>195</v>
      </c>
      <c r="C63" s="42"/>
      <c r="D63" s="42"/>
      <c r="E63" s="43"/>
      <c r="F63" s="64"/>
    </row>
    <row r="64" spans="1:13" ht="27.6">
      <c r="A64" s="42" t="s">
        <v>196</v>
      </c>
      <c r="B64" s="68" t="s">
        <v>197</v>
      </c>
      <c r="C64" s="42" t="s">
        <v>222</v>
      </c>
      <c r="D64" s="42">
        <v>6</v>
      </c>
      <c r="E64" s="43"/>
      <c r="F64" s="64">
        <f>D64*E64</f>
        <v>0</v>
      </c>
    </row>
    <row r="65" spans="1:6">
      <c r="A65" s="42" t="s">
        <v>198</v>
      </c>
      <c r="B65" s="68" t="s">
        <v>199</v>
      </c>
      <c r="C65" s="42" t="s">
        <v>222</v>
      </c>
      <c r="D65" s="42">
        <v>4</v>
      </c>
      <c r="E65" s="43"/>
      <c r="F65" s="64">
        <f>D65*E65</f>
        <v>0</v>
      </c>
    </row>
    <row r="66" spans="1:6">
      <c r="A66" s="42" t="s">
        <v>200</v>
      </c>
      <c r="B66" s="68" t="s">
        <v>201</v>
      </c>
      <c r="C66" s="42" t="s">
        <v>222</v>
      </c>
      <c r="D66" s="42">
        <v>4</v>
      </c>
      <c r="E66" s="43"/>
      <c r="F66" s="64">
        <f>D66*E66</f>
        <v>0</v>
      </c>
    </row>
    <row r="67" spans="1:6">
      <c r="A67" s="65" t="s">
        <v>202</v>
      </c>
      <c r="B67" s="69" t="s">
        <v>203</v>
      </c>
      <c r="C67" s="42"/>
      <c r="D67" s="42"/>
      <c r="E67" s="43"/>
      <c r="F67" s="64"/>
    </row>
    <row r="68" spans="1:6" ht="27.6">
      <c r="A68" s="42" t="s">
        <v>204</v>
      </c>
      <c r="B68" s="68" t="s">
        <v>205</v>
      </c>
      <c r="C68" s="42" t="s">
        <v>222</v>
      </c>
      <c r="D68" s="42">
        <v>2</v>
      </c>
      <c r="E68" s="43"/>
      <c r="F68" s="64">
        <f>D68*E68</f>
        <v>0</v>
      </c>
    </row>
    <row r="69" spans="1:6">
      <c r="A69" s="42" t="s">
        <v>206</v>
      </c>
      <c r="B69" s="68" t="s">
        <v>207</v>
      </c>
      <c r="C69" s="42" t="s">
        <v>222</v>
      </c>
      <c r="D69" s="42">
        <v>2</v>
      </c>
      <c r="E69" s="43"/>
      <c r="F69" s="64">
        <f>D69*E69</f>
        <v>0</v>
      </c>
    </row>
    <row r="70" spans="1:6">
      <c r="A70" s="65" t="s">
        <v>208</v>
      </c>
      <c r="B70" s="69" t="s">
        <v>209</v>
      </c>
      <c r="C70" s="42"/>
      <c r="D70" s="42"/>
      <c r="E70" s="43"/>
      <c r="F70" s="64"/>
    </row>
    <row r="71" spans="1:6" ht="41.4">
      <c r="A71" s="42" t="s">
        <v>210</v>
      </c>
      <c r="B71" s="68" t="s">
        <v>211</v>
      </c>
      <c r="C71" s="42" t="s">
        <v>46</v>
      </c>
      <c r="D71" s="42">
        <v>210</v>
      </c>
      <c r="E71" s="43"/>
      <c r="F71" s="64">
        <f>D71*E71</f>
        <v>0</v>
      </c>
    </row>
    <row r="72" spans="1:6" ht="27.6">
      <c r="A72" s="42" t="s">
        <v>212</v>
      </c>
      <c r="B72" s="68" t="s">
        <v>213</v>
      </c>
      <c r="C72" s="42" t="s">
        <v>222</v>
      </c>
      <c r="D72" s="42">
        <v>300</v>
      </c>
      <c r="E72" s="43"/>
      <c r="F72" s="64">
        <f>D72*E72</f>
        <v>0</v>
      </c>
    </row>
    <row r="73" spans="1:6">
      <c r="A73" s="42" t="s">
        <v>214</v>
      </c>
      <c r="B73" s="68" t="s">
        <v>215</v>
      </c>
      <c r="C73" s="42"/>
      <c r="D73" s="42"/>
      <c r="E73" s="43"/>
      <c r="F73" s="64"/>
    </row>
    <row r="74" spans="1:6">
      <c r="A74" s="42" t="s">
        <v>216</v>
      </c>
      <c r="B74" s="68" t="s">
        <v>217</v>
      </c>
      <c r="C74" s="42" t="s">
        <v>135</v>
      </c>
      <c r="D74" s="42">
        <v>50</v>
      </c>
      <c r="E74" s="43"/>
      <c r="F74" s="64">
        <f>D74*E74</f>
        <v>0</v>
      </c>
    </row>
    <row r="75" spans="1:6" ht="27.6">
      <c r="A75" s="42" t="s">
        <v>218</v>
      </c>
      <c r="B75" s="68" t="s">
        <v>219</v>
      </c>
      <c r="C75" s="70" t="s">
        <v>128</v>
      </c>
      <c r="D75" s="42">
        <v>200</v>
      </c>
      <c r="E75" s="73"/>
      <c r="F75" s="64">
        <f>D75*E75</f>
        <v>0</v>
      </c>
    </row>
    <row r="76" spans="1:6" ht="41.4">
      <c r="A76" s="42" t="s">
        <v>220</v>
      </c>
      <c r="B76" s="68" t="s">
        <v>221</v>
      </c>
      <c r="C76" s="70" t="s">
        <v>222</v>
      </c>
      <c r="D76" s="42">
        <v>10</v>
      </c>
      <c r="E76" s="73"/>
      <c r="F76" s="64">
        <f>D76*E76</f>
        <v>0</v>
      </c>
    </row>
    <row r="77" spans="1:6">
      <c r="A77" s="71"/>
      <c r="B77" s="74" t="s">
        <v>122</v>
      </c>
      <c r="C77" s="71"/>
      <c r="D77" s="71"/>
      <c r="E77" s="71"/>
      <c r="F77" s="72">
        <f>SUM(F26:F76)</f>
        <v>0</v>
      </c>
    </row>
    <row r="78" spans="1:6">
      <c r="A78" s="71"/>
      <c r="B78" s="71"/>
      <c r="C78" s="71"/>
      <c r="D78" s="71"/>
      <c r="E78" s="71"/>
      <c r="F78" s="72"/>
    </row>
    <row r="79" spans="1:6">
      <c r="A79" s="48" t="s">
        <v>21</v>
      </c>
      <c r="B79" s="49" t="s">
        <v>223</v>
      </c>
      <c r="C79" s="50"/>
      <c r="D79" s="51"/>
      <c r="E79" s="52"/>
      <c r="F79" s="53"/>
    </row>
    <row r="80" spans="1:6" ht="115.2">
      <c r="A80" s="4"/>
      <c r="B80" s="47" t="s">
        <v>224</v>
      </c>
      <c r="C80" s="18"/>
      <c r="D80" s="20"/>
      <c r="E80" s="7"/>
      <c r="F80" s="7"/>
    </row>
    <row r="81" spans="1:6">
      <c r="A81" s="65" t="s">
        <v>225</v>
      </c>
      <c r="B81" s="45" t="s">
        <v>226</v>
      </c>
      <c r="C81" s="42"/>
      <c r="D81" s="42"/>
      <c r="E81" s="77"/>
      <c r="F81" s="78"/>
    </row>
    <row r="82" spans="1:6" ht="27.6">
      <c r="A82" s="42" t="s">
        <v>227</v>
      </c>
      <c r="B82" s="44" t="s">
        <v>228</v>
      </c>
      <c r="C82" s="42" t="s">
        <v>128</v>
      </c>
      <c r="D82" s="42">
        <v>44</v>
      </c>
      <c r="E82" s="76"/>
      <c r="F82" s="64">
        <f t="shared" ref="F82:F95" si="3">D82*E82</f>
        <v>0</v>
      </c>
    </row>
    <row r="83" spans="1:6">
      <c r="A83" s="42" t="s">
        <v>229</v>
      </c>
      <c r="B83" s="44" t="s">
        <v>230</v>
      </c>
      <c r="C83" s="42" t="s">
        <v>128</v>
      </c>
      <c r="D83" s="42">
        <v>34</v>
      </c>
      <c r="E83" s="76"/>
      <c r="F83" s="64">
        <f t="shared" si="3"/>
        <v>0</v>
      </c>
    </row>
    <row r="84" spans="1:6">
      <c r="A84" s="42" t="s">
        <v>231</v>
      </c>
      <c r="B84" s="75" t="s">
        <v>254</v>
      </c>
      <c r="C84" s="42" t="s">
        <v>135</v>
      </c>
      <c r="D84" s="42">
        <v>8</v>
      </c>
      <c r="E84" s="76"/>
      <c r="F84" s="64">
        <f t="shared" si="3"/>
        <v>0</v>
      </c>
    </row>
    <row r="85" spans="1:6" ht="27.6">
      <c r="A85" s="42" t="s">
        <v>232</v>
      </c>
      <c r="B85" s="44" t="s">
        <v>233</v>
      </c>
      <c r="C85" s="42" t="s">
        <v>135</v>
      </c>
      <c r="D85" s="42">
        <v>11</v>
      </c>
      <c r="E85" s="76"/>
      <c r="F85" s="64">
        <f t="shared" si="3"/>
        <v>0</v>
      </c>
    </row>
    <row r="86" spans="1:6">
      <c r="A86" s="42" t="s">
        <v>234</v>
      </c>
      <c r="B86" s="44" t="s">
        <v>235</v>
      </c>
      <c r="C86" s="42" t="s">
        <v>46</v>
      </c>
      <c r="D86" s="42">
        <v>45</v>
      </c>
      <c r="E86" s="76"/>
      <c r="F86" s="64">
        <f t="shared" si="3"/>
        <v>0</v>
      </c>
    </row>
    <row r="87" spans="1:6" ht="27.6">
      <c r="A87" s="42" t="s">
        <v>236</v>
      </c>
      <c r="B87" s="44" t="s">
        <v>237</v>
      </c>
      <c r="C87" s="42" t="s">
        <v>10</v>
      </c>
      <c r="D87" s="42">
        <v>7</v>
      </c>
      <c r="E87" s="76"/>
      <c r="F87" s="64">
        <f t="shared" si="3"/>
        <v>0</v>
      </c>
    </row>
    <row r="88" spans="1:6">
      <c r="A88" s="42" t="s">
        <v>238</v>
      </c>
      <c r="B88" s="44" t="s">
        <v>239</v>
      </c>
      <c r="C88" s="42" t="s">
        <v>46</v>
      </c>
      <c r="D88" s="42">
        <v>12</v>
      </c>
      <c r="E88" s="76"/>
      <c r="F88" s="64">
        <f t="shared" si="3"/>
        <v>0</v>
      </c>
    </row>
    <row r="89" spans="1:6">
      <c r="A89" s="42" t="s">
        <v>240</v>
      </c>
      <c r="B89" s="44" t="s">
        <v>241</v>
      </c>
      <c r="C89" s="42" t="s">
        <v>222</v>
      </c>
      <c r="D89" s="42">
        <v>7</v>
      </c>
      <c r="E89" s="76"/>
      <c r="F89" s="64">
        <f t="shared" si="3"/>
        <v>0</v>
      </c>
    </row>
    <row r="90" spans="1:6">
      <c r="A90" s="42" t="s">
        <v>242</v>
      </c>
      <c r="B90" s="44" t="s">
        <v>243</v>
      </c>
      <c r="C90" s="42" t="s">
        <v>222</v>
      </c>
      <c r="D90" s="42">
        <v>1</v>
      </c>
      <c r="E90" s="76"/>
      <c r="F90" s="64">
        <f t="shared" si="3"/>
        <v>0</v>
      </c>
    </row>
    <row r="91" spans="1:6" ht="27.6">
      <c r="A91" s="42" t="s">
        <v>244</v>
      </c>
      <c r="B91" s="79" t="s">
        <v>245</v>
      </c>
      <c r="C91" s="42" t="s">
        <v>222</v>
      </c>
      <c r="D91" s="42">
        <v>1</v>
      </c>
      <c r="E91" s="76"/>
      <c r="F91" s="64">
        <f t="shared" si="3"/>
        <v>0</v>
      </c>
    </row>
    <row r="92" spans="1:6" ht="27.6">
      <c r="A92" s="42" t="s">
        <v>246</v>
      </c>
      <c r="B92" s="44" t="s">
        <v>247</v>
      </c>
      <c r="C92" s="42" t="s">
        <v>46</v>
      </c>
      <c r="D92" s="42">
        <v>6</v>
      </c>
      <c r="E92" s="76"/>
      <c r="F92" s="64">
        <f t="shared" si="3"/>
        <v>0</v>
      </c>
    </row>
    <row r="93" spans="1:6" ht="41.4">
      <c r="A93" s="42" t="s">
        <v>248</v>
      </c>
      <c r="B93" s="79" t="s">
        <v>249</v>
      </c>
      <c r="C93" s="42" t="s">
        <v>222</v>
      </c>
      <c r="D93" s="42">
        <v>1</v>
      </c>
      <c r="E93" s="76"/>
      <c r="F93" s="64">
        <f t="shared" si="3"/>
        <v>0</v>
      </c>
    </row>
    <row r="94" spans="1:6" ht="41.4">
      <c r="A94" s="42" t="s">
        <v>250</v>
      </c>
      <c r="B94" s="79" t="s">
        <v>251</v>
      </c>
      <c r="C94" s="42" t="s">
        <v>10</v>
      </c>
      <c r="D94" s="42">
        <v>2</v>
      </c>
      <c r="E94" s="76"/>
      <c r="F94" s="64">
        <f t="shared" si="3"/>
        <v>0</v>
      </c>
    </row>
    <row r="95" spans="1:6" ht="41.4">
      <c r="A95" s="42" t="s">
        <v>252</v>
      </c>
      <c r="B95" s="68" t="s">
        <v>253</v>
      </c>
      <c r="C95" s="42" t="s">
        <v>10</v>
      </c>
      <c r="D95" s="42">
        <v>1</v>
      </c>
      <c r="E95" s="76"/>
      <c r="F95" s="64">
        <f t="shared" si="3"/>
        <v>0</v>
      </c>
    </row>
    <row r="96" spans="1:6">
      <c r="A96" s="17"/>
      <c r="B96" s="17"/>
      <c r="C96" s="17"/>
      <c r="D96" s="17"/>
      <c r="E96" s="17"/>
      <c r="F96" s="63">
        <f>SUM(F81:F95)</f>
        <v>0</v>
      </c>
    </row>
    <row r="97" spans="1:6" ht="10.8" customHeight="1">
      <c r="A97" s="17"/>
      <c r="B97" s="17"/>
      <c r="C97" s="17"/>
      <c r="D97" s="17"/>
      <c r="E97" s="17"/>
      <c r="F97" s="17"/>
    </row>
    <row r="98" spans="1:6" ht="18">
      <c r="A98" s="80"/>
      <c r="B98" s="116" t="s">
        <v>98</v>
      </c>
      <c r="C98" s="80"/>
      <c r="D98" s="80"/>
      <c r="E98" s="82" t="s">
        <v>255</v>
      </c>
      <c r="F98" s="81">
        <f>F15+F21+F77+F96</f>
        <v>0</v>
      </c>
    </row>
  </sheetData>
  <mergeCells count="7">
    <mergeCell ref="A1:F1"/>
    <mergeCell ref="A2:A4"/>
    <mergeCell ref="B2:B4"/>
    <mergeCell ref="C2:C4"/>
    <mergeCell ref="D2:D4"/>
    <mergeCell ref="E2:E4"/>
    <mergeCell ref="F2:F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4C909-67C1-476C-B890-A176566C8C96}">
  <dimension ref="A1:M78"/>
  <sheetViews>
    <sheetView tabSelected="1" topLeftCell="A54" workbookViewId="0">
      <selection activeCell="F78" sqref="F78"/>
    </sheetView>
  </sheetViews>
  <sheetFormatPr defaultColWidth="9.109375" defaultRowHeight="15.6"/>
  <cols>
    <col min="1" max="1" width="9.109375" style="1"/>
    <col min="2" max="2" width="66.5546875" style="1" customWidth="1"/>
    <col min="3" max="3" width="12" style="1" customWidth="1"/>
    <col min="4" max="4" width="11.5546875" style="1" customWidth="1"/>
    <col min="5" max="5" width="18.6640625" style="1" customWidth="1"/>
    <col min="6" max="6" width="17.44140625" style="1" customWidth="1"/>
    <col min="7" max="7" width="9.88671875" style="1" bestFit="1" customWidth="1"/>
    <col min="8" max="8" width="21" style="1" customWidth="1"/>
    <col min="9" max="9" width="9.109375" style="1"/>
    <col min="10" max="10" width="19.44140625" style="1" customWidth="1"/>
    <col min="11" max="16384" width="9.109375" style="1"/>
  </cols>
  <sheetData>
    <row r="1" spans="1:6" ht="49.5" customHeight="1">
      <c r="A1" s="117" t="s">
        <v>100</v>
      </c>
      <c r="B1" s="117"/>
      <c r="C1" s="117"/>
      <c r="D1" s="117"/>
      <c r="E1" s="117"/>
      <c r="F1" s="117"/>
    </row>
    <row r="2" spans="1:6">
      <c r="A2" s="118" t="s">
        <v>0</v>
      </c>
      <c r="B2" s="119" t="s">
        <v>1</v>
      </c>
      <c r="C2" s="119" t="s">
        <v>2</v>
      </c>
      <c r="D2" s="120" t="s">
        <v>3</v>
      </c>
      <c r="E2" s="121" t="s">
        <v>4</v>
      </c>
      <c r="F2" s="121" t="s">
        <v>5</v>
      </c>
    </row>
    <row r="3" spans="1:6">
      <c r="A3" s="118"/>
      <c r="B3" s="119"/>
      <c r="C3" s="119"/>
      <c r="D3" s="120"/>
      <c r="E3" s="122"/>
      <c r="F3" s="122"/>
    </row>
    <row r="4" spans="1:6">
      <c r="A4" s="118"/>
      <c r="B4" s="119"/>
      <c r="C4" s="119"/>
      <c r="D4" s="120"/>
      <c r="E4" s="123"/>
      <c r="F4" s="123"/>
    </row>
    <row r="5" spans="1:6">
      <c r="A5" s="48" t="s">
        <v>6</v>
      </c>
      <c r="B5" s="57" t="s">
        <v>7</v>
      </c>
      <c r="C5" s="58"/>
      <c r="D5" s="59"/>
      <c r="E5" s="59"/>
      <c r="F5" s="59"/>
    </row>
    <row r="6" spans="1:6">
      <c r="A6" s="4" t="s">
        <v>8</v>
      </c>
      <c r="B6" s="5" t="s">
        <v>9</v>
      </c>
      <c r="C6" s="4" t="s">
        <v>10</v>
      </c>
      <c r="D6" s="6">
        <v>1</v>
      </c>
      <c r="E6" s="7"/>
      <c r="F6" s="7">
        <f>D6*E6</f>
        <v>0</v>
      </c>
    </row>
    <row r="7" spans="1:6">
      <c r="A7" s="4" t="s">
        <v>11</v>
      </c>
      <c r="B7" s="8" t="s">
        <v>12</v>
      </c>
      <c r="C7" s="9" t="s">
        <v>13</v>
      </c>
      <c r="D7" s="6">
        <v>1</v>
      </c>
      <c r="E7" s="7"/>
      <c r="F7" s="7">
        <f>D7*E7</f>
        <v>0</v>
      </c>
    </row>
    <row r="8" spans="1:6" ht="28.8">
      <c r="A8" s="4" t="s">
        <v>11</v>
      </c>
      <c r="B8" s="8" t="s">
        <v>14</v>
      </c>
      <c r="C8" s="9" t="s">
        <v>13</v>
      </c>
      <c r="D8" s="6">
        <f>'[1]Materials quantification '!D8</f>
        <v>1</v>
      </c>
      <c r="E8" s="7"/>
      <c r="F8" s="7">
        <f>D8*E8</f>
        <v>0</v>
      </c>
    </row>
    <row r="9" spans="1:6">
      <c r="A9" s="4" t="s">
        <v>15</v>
      </c>
      <c r="B9" s="8" t="s">
        <v>16</v>
      </c>
      <c r="C9" s="9" t="s">
        <v>13</v>
      </c>
      <c r="D9" s="6">
        <f>'[1]Materials quantification '!D9</f>
        <v>1</v>
      </c>
      <c r="E9" s="7"/>
      <c r="F9" s="7">
        <f>D9*E9</f>
        <v>0</v>
      </c>
    </row>
    <row r="10" spans="1:6">
      <c r="A10" s="17"/>
      <c r="B10" s="46" t="s">
        <v>122</v>
      </c>
      <c r="C10" s="9"/>
      <c r="D10" s="9"/>
      <c r="E10" s="7"/>
      <c r="F10" s="60">
        <f>SUM(F6:F9)</f>
        <v>0</v>
      </c>
    </row>
    <row r="11" spans="1:6">
      <c r="A11" s="4"/>
      <c r="B11" s="10"/>
      <c r="C11" s="9"/>
      <c r="D11" s="9"/>
      <c r="E11" s="7"/>
      <c r="F11" s="11"/>
    </row>
    <row r="12" spans="1:6">
      <c r="A12" s="48" t="s">
        <v>17</v>
      </c>
      <c r="B12" s="54" t="s">
        <v>18</v>
      </c>
      <c r="C12" s="55"/>
      <c r="D12" s="56"/>
      <c r="E12" s="52"/>
      <c r="F12" s="52"/>
    </row>
    <row r="13" spans="1:6" ht="46.8">
      <c r="A13" s="12" t="s">
        <v>19</v>
      </c>
      <c r="B13" s="13" t="s">
        <v>118</v>
      </c>
      <c r="C13" s="14" t="s">
        <v>256</v>
      </c>
      <c r="D13" s="15">
        <v>3</v>
      </c>
      <c r="E13" s="7"/>
      <c r="F13" s="7">
        <f>D13*E13</f>
        <v>0</v>
      </c>
    </row>
    <row r="14" spans="1:6" ht="31.2">
      <c r="A14" s="12" t="s">
        <v>20</v>
      </c>
      <c r="B14" s="16" t="s">
        <v>119</v>
      </c>
      <c r="C14" s="14" t="s">
        <v>13</v>
      </c>
      <c r="D14" s="15">
        <v>1</v>
      </c>
      <c r="E14" s="7"/>
      <c r="F14" s="7">
        <f>D14*E14</f>
        <v>0</v>
      </c>
    </row>
    <row r="15" spans="1:6" ht="31.2">
      <c r="A15" s="12" t="s">
        <v>258</v>
      </c>
      <c r="B15" s="16" t="s">
        <v>257</v>
      </c>
      <c r="C15" s="14" t="s">
        <v>13</v>
      </c>
      <c r="D15" s="15">
        <v>1</v>
      </c>
      <c r="E15" s="7"/>
      <c r="F15" s="7">
        <f>D15*E15</f>
        <v>0</v>
      </c>
    </row>
    <row r="16" spans="1:6">
      <c r="A16" s="17"/>
      <c r="B16" s="46" t="s">
        <v>122</v>
      </c>
      <c r="C16" s="9"/>
      <c r="D16" s="9"/>
      <c r="E16" s="7"/>
      <c r="F16" s="60">
        <f>SUM(F13:F15)</f>
        <v>0</v>
      </c>
    </row>
    <row r="17" spans="1:6">
      <c r="A17" s="17"/>
      <c r="B17" s="10"/>
      <c r="C17" s="9"/>
      <c r="D17" s="9"/>
      <c r="E17" s="7"/>
      <c r="F17" s="11"/>
    </row>
    <row r="18" spans="1:6" ht="31.2">
      <c r="A18" s="48" t="s">
        <v>21</v>
      </c>
      <c r="B18" s="49" t="s">
        <v>259</v>
      </c>
      <c r="C18" s="50"/>
      <c r="D18" s="51"/>
      <c r="E18" s="52"/>
      <c r="F18" s="53"/>
    </row>
    <row r="19" spans="1:6" ht="46.8">
      <c r="A19" s="4" t="s">
        <v>22</v>
      </c>
      <c r="B19" s="19" t="s">
        <v>23</v>
      </c>
      <c r="C19" s="18" t="s">
        <v>24</v>
      </c>
      <c r="D19" s="20">
        <f>'[1]Materials quantification '!D17</f>
        <v>1420</v>
      </c>
      <c r="E19" s="7"/>
      <c r="F19" s="7">
        <f t="shared" ref="F19:F26" si="0">D19*E19</f>
        <v>0</v>
      </c>
    </row>
    <row r="20" spans="1:6" ht="31.2">
      <c r="A20" s="4" t="s">
        <v>25</v>
      </c>
      <c r="B20" s="19" t="s">
        <v>26</v>
      </c>
      <c r="C20" s="18" t="s">
        <v>27</v>
      </c>
      <c r="D20" s="20">
        <v>1</v>
      </c>
      <c r="E20" s="7"/>
      <c r="F20" s="7">
        <f t="shared" si="0"/>
        <v>0</v>
      </c>
    </row>
    <row r="21" spans="1:6">
      <c r="A21" s="4" t="s">
        <v>28</v>
      </c>
      <c r="B21" s="19" t="s">
        <v>29</v>
      </c>
      <c r="C21" s="12"/>
      <c r="D21" s="21"/>
      <c r="E21" s="7"/>
      <c r="F21" s="7">
        <f t="shared" si="0"/>
        <v>0</v>
      </c>
    </row>
    <row r="22" spans="1:6" ht="31.2">
      <c r="A22" s="4" t="s">
        <v>30</v>
      </c>
      <c r="B22" s="19" t="s">
        <v>31</v>
      </c>
      <c r="C22" s="22" t="s">
        <v>32</v>
      </c>
      <c r="D22" s="21">
        <f>ROUNDUP(11.5*9.55*2*2*1.1*0.6,0)</f>
        <v>290</v>
      </c>
      <c r="E22" s="7"/>
      <c r="F22" s="7">
        <f t="shared" si="0"/>
        <v>0</v>
      </c>
    </row>
    <row r="23" spans="1:6">
      <c r="A23" s="4" t="s">
        <v>33</v>
      </c>
      <c r="B23" s="19" t="s">
        <v>34</v>
      </c>
      <c r="C23" s="22" t="s">
        <v>32</v>
      </c>
      <c r="D23" s="21">
        <f>ROUNDUP(11.5*9.55*2*2*1.1*0.45,0)</f>
        <v>218</v>
      </c>
      <c r="E23" s="7"/>
      <c r="F23" s="7">
        <f t="shared" si="0"/>
        <v>0</v>
      </c>
    </row>
    <row r="24" spans="1:6" ht="31.2">
      <c r="A24" s="4" t="s">
        <v>35</v>
      </c>
      <c r="B24" s="19" t="s">
        <v>36</v>
      </c>
      <c r="C24" s="22" t="s">
        <v>32</v>
      </c>
      <c r="D24" s="21">
        <f>ROUNDUP(11.5*9.55*2*2*1.1*0.45,0)</f>
        <v>218</v>
      </c>
      <c r="E24" s="7"/>
      <c r="F24" s="7">
        <f t="shared" si="0"/>
        <v>0</v>
      </c>
    </row>
    <row r="25" spans="1:6" ht="46.8">
      <c r="A25" s="4" t="s">
        <v>37</v>
      </c>
      <c r="B25" s="23" t="s">
        <v>38</v>
      </c>
      <c r="C25" s="12" t="s">
        <v>39</v>
      </c>
      <c r="D25" s="21">
        <f>'[1]Materials quantification '!D23</f>
        <v>1</v>
      </c>
      <c r="E25" s="7"/>
      <c r="F25" s="7">
        <f t="shared" si="0"/>
        <v>0</v>
      </c>
    </row>
    <row r="26" spans="1:6" ht="46.8">
      <c r="A26" s="24">
        <v>3.5</v>
      </c>
      <c r="B26" s="25" t="s">
        <v>40</v>
      </c>
      <c r="C26" s="22" t="s">
        <v>39</v>
      </c>
      <c r="D26" s="21">
        <f>'[1]Materials quantification '!D35</f>
        <v>1</v>
      </c>
      <c r="E26" s="7"/>
      <c r="F26" s="7">
        <f t="shared" si="0"/>
        <v>0</v>
      </c>
    </row>
    <row r="27" spans="1:6" ht="31.2">
      <c r="A27" s="22">
        <v>3.6</v>
      </c>
      <c r="B27" s="19" t="s">
        <v>41</v>
      </c>
      <c r="C27" s="26"/>
      <c r="D27" s="22"/>
      <c r="E27" s="7"/>
      <c r="F27" s="27"/>
    </row>
    <row r="28" spans="1:6">
      <c r="A28" s="22"/>
      <c r="B28" s="25" t="s">
        <v>42</v>
      </c>
      <c r="C28" s="26" t="s">
        <v>43</v>
      </c>
      <c r="D28" s="22">
        <v>12</v>
      </c>
      <c r="E28" s="7"/>
      <c r="F28" s="27">
        <f t="shared" ref="F28:F46" si="1">D28*E28</f>
        <v>0</v>
      </c>
    </row>
    <row r="29" spans="1:6">
      <c r="A29" s="22"/>
      <c r="B29" s="25" t="s">
        <v>44</v>
      </c>
      <c r="C29" s="26" t="s">
        <v>43</v>
      </c>
      <c r="D29" s="22">
        <v>12</v>
      </c>
      <c r="E29" s="7"/>
      <c r="F29" s="27">
        <f t="shared" si="1"/>
        <v>0</v>
      </c>
    </row>
    <row r="30" spans="1:6">
      <c r="A30" s="22"/>
      <c r="B30" s="25" t="s">
        <v>45</v>
      </c>
      <c r="C30" s="26" t="s">
        <v>46</v>
      </c>
      <c r="D30" s="22">
        <v>27.2</v>
      </c>
      <c r="E30" s="7"/>
      <c r="F30" s="27">
        <f t="shared" si="1"/>
        <v>0</v>
      </c>
    </row>
    <row r="31" spans="1:6">
      <c r="A31" s="28"/>
      <c r="B31" s="25" t="s">
        <v>47</v>
      </c>
      <c r="C31" s="26" t="s">
        <v>43</v>
      </c>
      <c r="D31" s="22">
        <f>(11.5*12)/6</f>
        <v>23</v>
      </c>
      <c r="E31" s="7"/>
      <c r="F31" s="27">
        <f t="shared" si="1"/>
        <v>0</v>
      </c>
    </row>
    <row r="32" spans="1:6">
      <c r="A32" s="22"/>
      <c r="B32" s="25" t="s">
        <v>48</v>
      </c>
      <c r="C32" s="26" t="s">
        <v>43</v>
      </c>
      <c r="D32" s="22">
        <v>20</v>
      </c>
      <c r="E32" s="7"/>
      <c r="F32" s="27">
        <f t="shared" si="1"/>
        <v>0</v>
      </c>
    </row>
    <row r="33" spans="1:13">
      <c r="A33" s="22"/>
      <c r="B33" s="25" t="s">
        <v>49</v>
      </c>
      <c r="C33" s="26" t="s">
        <v>43</v>
      </c>
      <c r="D33" s="22">
        <v>110</v>
      </c>
      <c r="E33" s="7"/>
      <c r="F33" s="27">
        <f t="shared" si="1"/>
        <v>0</v>
      </c>
    </row>
    <row r="34" spans="1:13">
      <c r="A34" s="22"/>
      <c r="B34" s="25" t="s">
        <v>50</v>
      </c>
      <c r="C34" s="26" t="s">
        <v>43</v>
      </c>
      <c r="D34" s="22">
        <v>45</v>
      </c>
      <c r="E34" s="7"/>
      <c r="F34" s="27">
        <f t="shared" si="1"/>
        <v>0</v>
      </c>
    </row>
    <row r="35" spans="1:13">
      <c r="A35" s="22"/>
      <c r="B35" s="25" t="s">
        <v>51</v>
      </c>
      <c r="C35" s="26" t="s">
        <v>43</v>
      </c>
      <c r="D35" s="22">
        <v>1472</v>
      </c>
      <c r="E35" s="7"/>
      <c r="F35" s="27">
        <f t="shared" si="1"/>
        <v>0</v>
      </c>
    </row>
    <row r="36" spans="1:13">
      <c r="A36" s="22"/>
      <c r="B36" s="25" t="s">
        <v>52</v>
      </c>
      <c r="C36" s="26" t="s">
        <v>43</v>
      </c>
      <c r="D36" s="22">
        <v>720</v>
      </c>
      <c r="E36" s="7"/>
      <c r="F36" s="27">
        <f t="shared" si="1"/>
        <v>0</v>
      </c>
    </row>
    <row r="37" spans="1:13">
      <c r="A37" s="22"/>
      <c r="B37" s="25" t="s">
        <v>53</v>
      </c>
      <c r="C37" s="26" t="s">
        <v>46</v>
      </c>
      <c r="D37" s="22">
        <v>80.400000000000006</v>
      </c>
      <c r="E37" s="7"/>
      <c r="F37" s="27">
        <f t="shared" si="1"/>
        <v>0</v>
      </c>
    </row>
    <row r="38" spans="1:13">
      <c r="A38" s="22"/>
      <c r="B38" s="25" t="s">
        <v>54</v>
      </c>
      <c r="C38" s="26" t="s">
        <v>43</v>
      </c>
      <c r="D38" s="22">
        <v>10</v>
      </c>
      <c r="E38" s="7"/>
      <c r="F38" s="27">
        <f t="shared" si="1"/>
        <v>0</v>
      </c>
    </row>
    <row r="39" spans="1:13">
      <c r="A39" s="22"/>
      <c r="B39" s="25" t="s">
        <v>55</v>
      </c>
      <c r="C39" s="26" t="s">
        <v>43</v>
      </c>
      <c r="D39" s="22">
        <f>2*2</f>
        <v>4</v>
      </c>
      <c r="E39" s="7"/>
      <c r="F39" s="27">
        <f t="shared" si="1"/>
        <v>0</v>
      </c>
    </row>
    <row r="40" spans="1:13">
      <c r="A40" s="22"/>
      <c r="B40" s="25" t="s">
        <v>56</v>
      </c>
      <c r="C40" s="26" t="s">
        <v>43</v>
      </c>
      <c r="D40" s="22">
        <v>4</v>
      </c>
      <c r="E40" s="7"/>
      <c r="F40" s="27">
        <f t="shared" si="1"/>
        <v>0</v>
      </c>
    </row>
    <row r="41" spans="1:13">
      <c r="A41" s="22"/>
      <c r="B41" s="25" t="s">
        <v>57</v>
      </c>
      <c r="C41" s="26" t="s">
        <v>43</v>
      </c>
      <c r="D41" s="22">
        <v>1</v>
      </c>
      <c r="E41" s="7"/>
      <c r="F41" s="27">
        <f t="shared" si="1"/>
        <v>0</v>
      </c>
    </row>
    <row r="42" spans="1:13" ht="78">
      <c r="A42" s="22">
        <v>3.7</v>
      </c>
      <c r="B42" s="25" t="s">
        <v>58</v>
      </c>
      <c r="C42" s="26" t="s">
        <v>59</v>
      </c>
      <c r="D42" s="22">
        <f>'[1]Materials quantification '!D106</f>
        <v>4</v>
      </c>
      <c r="E42" s="7"/>
      <c r="F42" s="27">
        <f t="shared" si="1"/>
        <v>0</v>
      </c>
    </row>
    <row r="43" spans="1:13" ht="62.4">
      <c r="A43" s="22">
        <v>3.8</v>
      </c>
      <c r="B43" s="25" t="s">
        <v>60</v>
      </c>
      <c r="C43" s="26" t="s">
        <v>39</v>
      </c>
      <c r="D43" s="22">
        <f>'[1]Materials quantification '!D126</f>
        <v>1</v>
      </c>
      <c r="E43" s="7"/>
      <c r="F43" s="27">
        <f t="shared" si="1"/>
        <v>0</v>
      </c>
      <c r="G43" s="29"/>
      <c r="H43" s="29"/>
      <c r="I43" s="29"/>
      <c r="J43" s="29"/>
      <c r="K43" s="29"/>
      <c r="L43" s="29"/>
      <c r="M43" s="29"/>
    </row>
    <row r="44" spans="1:13" ht="31.2">
      <c r="A44" s="22">
        <v>3.9</v>
      </c>
      <c r="B44" s="25" t="s">
        <v>61</v>
      </c>
      <c r="C44" s="26" t="s">
        <v>39</v>
      </c>
      <c r="D44" s="26">
        <f>'[1]Materials quantification '!D145</f>
        <v>1</v>
      </c>
      <c r="E44" s="7"/>
      <c r="F44" s="27">
        <f t="shared" si="1"/>
        <v>0</v>
      </c>
      <c r="G44" s="29"/>
      <c r="H44" s="29"/>
      <c r="I44" s="29"/>
      <c r="J44" s="29"/>
      <c r="K44" s="29"/>
      <c r="L44" s="29"/>
      <c r="M44" s="29"/>
    </row>
    <row r="45" spans="1:13" ht="31.2">
      <c r="A45" s="30">
        <v>3.1</v>
      </c>
      <c r="B45" s="25" t="s">
        <v>62</v>
      </c>
      <c r="C45" s="26" t="s">
        <v>39</v>
      </c>
      <c r="D45" s="26">
        <f>'[1]Materials quantification '!D168</f>
        <v>1</v>
      </c>
      <c r="E45" s="7"/>
      <c r="F45" s="27">
        <f t="shared" si="1"/>
        <v>0</v>
      </c>
      <c r="G45" s="29"/>
      <c r="H45" s="29"/>
      <c r="I45" s="29"/>
      <c r="J45" s="29"/>
      <c r="K45" s="29"/>
      <c r="L45" s="29"/>
      <c r="M45" s="29"/>
    </row>
    <row r="46" spans="1:13" ht="31.2">
      <c r="A46" s="4" t="s">
        <v>63</v>
      </c>
      <c r="B46" s="19" t="s">
        <v>64</v>
      </c>
      <c r="C46" s="12" t="s">
        <v>65</v>
      </c>
      <c r="D46" s="21">
        <v>60</v>
      </c>
      <c r="E46" s="7"/>
      <c r="F46" s="27">
        <f t="shared" si="1"/>
        <v>0</v>
      </c>
      <c r="G46" s="29"/>
      <c r="H46" s="29"/>
      <c r="I46" s="29"/>
      <c r="J46" s="29"/>
      <c r="K46" s="29"/>
      <c r="L46" s="29"/>
      <c r="M46" s="29"/>
    </row>
    <row r="47" spans="1:13">
      <c r="A47" s="17"/>
      <c r="B47" s="46" t="s">
        <v>122</v>
      </c>
      <c r="C47" s="9"/>
      <c r="D47" s="9"/>
      <c r="E47" s="7"/>
      <c r="F47" s="60">
        <f>SUM(F19:F46)</f>
        <v>0</v>
      </c>
    </row>
    <row r="48" spans="1:13">
      <c r="A48" s="4"/>
      <c r="B48" s="19"/>
      <c r="C48" s="12"/>
      <c r="D48" s="21"/>
      <c r="E48" s="7"/>
      <c r="F48" s="27"/>
      <c r="G48" s="29"/>
      <c r="H48" s="29"/>
      <c r="I48" s="29"/>
      <c r="J48" s="29"/>
      <c r="K48" s="29"/>
      <c r="L48" s="29"/>
      <c r="M48" s="29"/>
    </row>
    <row r="49" spans="1:6" s="29" customFormat="1">
      <c r="A49" s="124" t="s">
        <v>66</v>
      </c>
      <c r="B49" s="125" t="s">
        <v>67</v>
      </c>
      <c r="C49" s="48"/>
      <c r="D49" s="126"/>
      <c r="E49" s="52"/>
      <c r="F49" s="127"/>
    </row>
    <row r="50" spans="1:6" s="29" customFormat="1" ht="31.2">
      <c r="A50" s="4" t="s">
        <v>68</v>
      </c>
      <c r="B50" s="25" t="s">
        <v>69</v>
      </c>
      <c r="C50" s="12" t="s">
        <v>70</v>
      </c>
      <c r="D50" s="21">
        <v>2</v>
      </c>
      <c r="E50" s="7"/>
      <c r="F50" s="27">
        <f t="shared" ref="F50:F56" si="2">D50*E50</f>
        <v>0</v>
      </c>
    </row>
    <row r="51" spans="1:6" s="29" customFormat="1" ht="46.8">
      <c r="A51" s="4" t="s">
        <v>71</v>
      </c>
      <c r="B51" s="25" t="s">
        <v>72</v>
      </c>
      <c r="C51" s="22" t="s">
        <v>32</v>
      </c>
      <c r="D51" s="33">
        <v>3.95</v>
      </c>
      <c r="E51" s="7"/>
      <c r="F51" s="27">
        <f t="shared" si="2"/>
        <v>0</v>
      </c>
    </row>
    <row r="52" spans="1:6" s="29" customFormat="1" ht="46.8">
      <c r="A52" s="4" t="s">
        <v>73</v>
      </c>
      <c r="B52" s="25" t="s">
        <v>74</v>
      </c>
      <c r="C52" s="12" t="s">
        <v>24</v>
      </c>
      <c r="D52" s="34">
        <v>58</v>
      </c>
      <c r="E52" s="7"/>
      <c r="F52" s="27">
        <f t="shared" si="2"/>
        <v>0</v>
      </c>
    </row>
    <row r="53" spans="1:6" s="29" customFormat="1" ht="78">
      <c r="A53" s="14" t="s">
        <v>75</v>
      </c>
      <c r="B53" s="25" t="s">
        <v>76</v>
      </c>
      <c r="C53" s="12" t="s">
        <v>24</v>
      </c>
      <c r="D53" s="33">
        <v>45</v>
      </c>
      <c r="E53" s="7"/>
      <c r="F53" s="27">
        <f t="shared" si="2"/>
        <v>0</v>
      </c>
    </row>
    <row r="54" spans="1:6" s="29" customFormat="1" ht="31.2">
      <c r="A54" s="4" t="s">
        <v>77</v>
      </c>
      <c r="B54" s="25" t="s">
        <v>78</v>
      </c>
      <c r="C54" s="12" t="s">
        <v>39</v>
      </c>
      <c r="D54" s="21">
        <v>1</v>
      </c>
      <c r="E54" s="7"/>
      <c r="F54" s="27">
        <f t="shared" si="2"/>
        <v>0</v>
      </c>
    </row>
    <row r="55" spans="1:6" s="29" customFormat="1" ht="31.2">
      <c r="A55" s="4" t="s">
        <v>79</v>
      </c>
      <c r="B55" s="25" t="s">
        <v>80</v>
      </c>
      <c r="C55" s="12" t="s">
        <v>39</v>
      </c>
      <c r="D55" s="21">
        <v>1</v>
      </c>
      <c r="E55" s="7"/>
      <c r="F55" s="27">
        <f t="shared" si="2"/>
        <v>0</v>
      </c>
    </row>
    <row r="56" spans="1:6" s="29" customFormat="1" ht="62.4">
      <c r="A56" s="4" t="s">
        <v>81</v>
      </c>
      <c r="B56" s="25" t="s">
        <v>82</v>
      </c>
      <c r="C56" s="12" t="s">
        <v>70</v>
      </c>
      <c r="D56" s="21">
        <v>2</v>
      </c>
      <c r="E56" s="7"/>
      <c r="F56" s="27">
        <f t="shared" si="2"/>
        <v>0</v>
      </c>
    </row>
    <row r="57" spans="1:6" s="29" customFormat="1">
      <c r="A57" s="4" t="s">
        <v>83</v>
      </c>
      <c r="B57" s="25" t="s">
        <v>84</v>
      </c>
      <c r="C57" s="26"/>
      <c r="D57" s="21"/>
      <c r="E57" s="7"/>
      <c r="F57" s="35"/>
    </row>
    <row r="58" spans="1:6" s="29" customFormat="1">
      <c r="A58" s="31"/>
      <c r="B58" s="25" t="s">
        <v>85</v>
      </c>
      <c r="C58" s="12" t="s">
        <v>46</v>
      </c>
      <c r="D58" s="21">
        <v>5</v>
      </c>
      <c r="E58" s="7"/>
      <c r="F58" s="27">
        <f t="shared" ref="F58:F71" si="3">D58*E58</f>
        <v>0</v>
      </c>
    </row>
    <row r="59" spans="1:6" s="29" customFormat="1">
      <c r="A59" s="31"/>
      <c r="B59" s="25" t="s">
        <v>86</v>
      </c>
      <c r="C59" s="12" t="s">
        <v>46</v>
      </c>
      <c r="D59" s="21">
        <v>10</v>
      </c>
      <c r="E59" s="7"/>
      <c r="F59" s="27">
        <f t="shared" si="3"/>
        <v>0</v>
      </c>
    </row>
    <row r="60" spans="1:6" s="29" customFormat="1">
      <c r="A60" s="31"/>
      <c r="B60" s="25" t="s">
        <v>87</v>
      </c>
      <c r="C60" s="12" t="s">
        <v>46</v>
      </c>
      <c r="D60" s="21">
        <v>10</v>
      </c>
      <c r="E60" s="7"/>
      <c r="F60" s="27">
        <f t="shared" si="3"/>
        <v>0</v>
      </c>
    </row>
    <row r="61" spans="1:6" s="29" customFormat="1">
      <c r="A61" s="31"/>
      <c r="B61" s="25" t="s">
        <v>88</v>
      </c>
      <c r="C61" s="12" t="s">
        <v>43</v>
      </c>
      <c r="D61" s="21">
        <v>1</v>
      </c>
      <c r="E61" s="7"/>
      <c r="F61" s="27">
        <f t="shared" si="3"/>
        <v>0</v>
      </c>
    </row>
    <row r="62" spans="1:6" s="29" customFormat="1">
      <c r="A62" s="31"/>
      <c r="B62" s="25" t="s">
        <v>89</v>
      </c>
      <c r="C62" s="12" t="s">
        <v>43</v>
      </c>
      <c r="D62" s="21">
        <v>3</v>
      </c>
      <c r="E62" s="7"/>
      <c r="F62" s="27">
        <f t="shared" si="3"/>
        <v>0</v>
      </c>
    </row>
    <row r="63" spans="1:6" s="29" customFormat="1">
      <c r="A63" s="31"/>
      <c r="B63" s="25" t="s">
        <v>90</v>
      </c>
      <c r="C63" s="12" t="s">
        <v>43</v>
      </c>
      <c r="D63" s="21">
        <v>4</v>
      </c>
      <c r="E63" s="7"/>
      <c r="F63" s="27">
        <f t="shared" si="3"/>
        <v>0</v>
      </c>
    </row>
    <row r="64" spans="1:6" s="29" customFormat="1">
      <c r="A64" s="31"/>
      <c r="B64" s="36" t="s">
        <v>91</v>
      </c>
      <c r="C64" s="12" t="s">
        <v>43</v>
      </c>
      <c r="D64" s="21">
        <v>2</v>
      </c>
      <c r="E64" s="7"/>
      <c r="F64" s="27">
        <f t="shared" si="3"/>
        <v>0</v>
      </c>
    </row>
    <row r="65" spans="1:13" s="29" customFormat="1">
      <c r="A65" s="31"/>
      <c r="B65" s="36" t="s">
        <v>92</v>
      </c>
      <c r="C65" s="12" t="s">
        <v>43</v>
      </c>
      <c r="D65" s="21">
        <v>1</v>
      </c>
      <c r="E65" s="7"/>
      <c r="F65" s="27">
        <f t="shared" si="3"/>
        <v>0</v>
      </c>
      <c r="G65" s="1"/>
      <c r="H65" s="1"/>
      <c r="I65" s="1"/>
      <c r="J65" s="1"/>
      <c r="K65" s="1"/>
      <c r="L65" s="1"/>
      <c r="M65" s="1"/>
    </row>
    <row r="66" spans="1:13" s="29" customFormat="1">
      <c r="A66" s="31"/>
      <c r="B66" s="25" t="s">
        <v>49</v>
      </c>
      <c r="C66" s="26" t="s">
        <v>43</v>
      </c>
      <c r="D66" s="22">
        <v>16</v>
      </c>
      <c r="E66" s="7"/>
      <c r="F66" s="27">
        <f t="shared" si="3"/>
        <v>0</v>
      </c>
      <c r="G66" s="1"/>
      <c r="H66" s="1"/>
      <c r="I66" s="1"/>
      <c r="J66" s="1"/>
      <c r="K66" s="1"/>
      <c r="L66" s="1"/>
      <c r="M66" s="1"/>
    </row>
    <row r="67" spans="1:13" s="29" customFormat="1">
      <c r="A67" s="31"/>
      <c r="B67" s="25" t="s">
        <v>93</v>
      </c>
      <c r="C67" s="26" t="s">
        <v>43</v>
      </c>
      <c r="D67" s="22">
        <v>3</v>
      </c>
      <c r="E67" s="7"/>
      <c r="F67" s="27">
        <f t="shared" si="3"/>
        <v>0</v>
      </c>
      <c r="G67" s="1"/>
      <c r="H67" s="1"/>
      <c r="I67" s="1"/>
      <c r="J67" s="1"/>
      <c r="K67" s="1"/>
      <c r="L67" s="1"/>
      <c r="M67" s="1"/>
    </row>
    <row r="68" spans="1:13" s="29" customFormat="1">
      <c r="A68" s="31"/>
      <c r="B68" s="25" t="s">
        <v>51</v>
      </c>
      <c r="C68" s="26" t="s">
        <v>43</v>
      </c>
      <c r="D68" s="22">
        <v>128</v>
      </c>
      <c r="E68" s="7"/>
      <c r="F68" s="27">
        <f t="shared" si="3"/>
        <v>0</v>
      </c>
      <c r="G68" s="1"/>
      <c r="H68" s="1"/>
      <c r="I68" s="1"/>
      <c r="J68" s="1"/>
      <c r="K68" s="1"/>
      <c r="L68" s="1"/>
      <c r="M68" s="1"/>
    </row>
    <row r="69" spans="1:13" s="29" customFormat="1">
      <c r="A69" s="31"/>
      <c r="B69" s="25" t="s">
        <v>94</v>
      </c>
      <c r="C69" s="26" t="s">
        <v>43</v>
      </c>
      <c r="D69" s="22">
        <v>64</v>
      </c>
      <c r="E69" s="7"/>
      <c r="F69" s="27">
        <f t="shared" si="3"/>
        <v>0</v>
      </c>
      <c r="G69" s="1"/>
      <c r="H69" s="1"/>
      <c r="I69" s="1"/>
      <c r="J69" s="1"/>
      <c r="K69" s="1"/>
      <c r="L69" s="1"/>
      <c r="M69" s="1"/>
    </row>
    <row r="70" spans="1:13" s="29" customFormat="1" ht="62.4">
      <c r="A70" s="31"/>
      <c r="B70" s="25" t="s">
        <v>260</v>
      </c>
      <c r="C70" s="26" t="s">
        <v>46</v>
      </c>
      <c r="D70" s="22">
        <v>50</v>
      </c>
      <c r="E70" s="7"/>
      <c r="F70" s="27">
        <f t="shared" si="3"/>
        <v>0</v>
      </c>
      <c r="G70" s="1"/>
      <c r="H70" s="1"/>
      <c r="I70" s="1"/>
      <c r="J70" s="1"/>
      <c r="K70" s="1"/>
      <c r="L70" s="1"/>
      <c r="M70" s="1"/>
    </row>
    <row r="71" spans="1:13" s="29" customFormat="1" ht="19.5" customHeight="1">
      <c r="A71" s="4" t="s">
        <v>95</v>
      </c>
      <c r="B71" s="13" t="s">
        <v>96</v>
      </c>
      <c r="C71" s="26" t="s">
        <v>97</v>
      </c>
      <c r="D71" s="21">
        <v>400</v>
      </c>
      <c r="E71" s="7"/>
      <c r="F71" s="27">
        <f t="shared" si="3"/>
        <v>0</v>
      </c>
      <c r="G71" s="1"/>
      <c r="H71" s="1"/>
      <c r="I71" s="1"/>
      <c r="J71" s="1"/>
      <c r="K71" s="1"/>
      <c r="L71" s="1"/>
      <c r="M71" s="1"/>
    </row>
    <row r="72" spans="1:13">
      <c r="A72" s="17"/>
      <c r="B72" s="46" t="s">
        <v>122</v>
      </c>
      <c r="C72" s="9"/>
      <c r="D72" s="9"/>
      <c r="E72" s="7"/>
      <c r="F72" s="60">
        <f>SUM(F50:F71)</f>
        <v>0</v>
      </c>
    </row>
    <row r="73" spans="1:13">
      <c r="A73" s="4"/>
      <c r="B73" s="19"/>
      <c r="C73" s="12"/>
      <c r="D73" s="21"/>
      <c r="E73" s="7"/>
      <c r="F73" s="27"/>
      <c r="G73" s="29"/>
      <c r="H73" s="29"/>
      <c r="I73" s="29"/>
      <c r="J73" s="29"/>
      <c r="K73" s="29"/>
      <c r="L73" s="29"/>
      <c r="M73" s="29"/>
    </row>
    <row r="74" spans="1:13" s="29" customFormat="1">
      <c r="A74" s="124" t="s">
        <v>266</v>
      </c>
      <c r="B74" s="125" t="s">
        <v>267</v>
      </c>
      <c r="C74" s="48"/>
      <c r="D74" s="126"/>
      <c r="E74" s="52"/>
      <c r="F74" s="127"/>
    </row>
    <row r="75" spans="1:13" s="29" customFormat="1" ht="31.2">
      <c r="A75" s="4" t="s">
        <v>269</v>
      </c>
      <c r="B75" s="13" t="s">
        <v>268</v>
      </c>
      <c r="C75" s="26" t="s">
        <v>27</v>
      </c>
      <c r="D75" s="21">
        <v>1</v>
      </c>
      <c r="E75" s="7"/>
      <c r="F75" s="27">
        <f>D75*E75</f>
        <v>0</v>
      </c>
      <c r="G75" s="1"/>
      <c r="H75" s="1"/>
      <c r="I75" s="1"/>
      <c r="J75" s="1"/>
      <c r="K75" s="1"/>
      <c r="L75" s="1"/>
      <c r="M75" s="1"/>
    </row>
    <row r="76" spans="1:13" s="29" customFormat="1">
      <c r="A76" s="4"/>
      <c r="B76" s="13"/>
      <c r="C76" s="26"/>
      <c r="D76" s="21"/>
      <c r="E76" s="7"/>
      <c r="F76" s="27"/>
      <c r="G76" s="1"/>
      <c r="H76" s="1"/>
      <c r="I76" s="1"/>
      <c r="J76" s="1"/>
      <c r="K76" s="1"/>
      <c r="L76" s="1"/>
      <c r="M76" s="1"/>
    </row>
    <row r="77" spans="1:13" s="29" customFormat="1" ht="19.5" customHeight="1">
      <c r="A77" s="31"/>
      <c r="B77" s="37"/>
      <c r="C77" s="2"/>
      <c r="D77" s="32"/>
      <c r="E77" s="32" t="s">
        <v>98</v>
      </c>
      <c r="F77" s="35">
        <f>F75+F72+F47+F16+F10</f>
        <v>0</v>
      </c>
      <c r="G77" s="1"/>
      <c r="H77" s="1"/>
      <c r="I77" s="1"/>
      <c r="J77" s="1"/>
      <c r="K77" s="1"/>
      <c r="L77" s="1"/>
      <c r="M77" s="1"/>
    </row>
    <row r="78" spans="1:13">
      <c r="F78" s="38" t="s">
        <v>99</v>
      </c>
    </row>
  </sheetData>
  <mergeCells count="7">
    <mergeCell ref="A1:F1"/>
    <mergeCell ref="A2:A4"/>
    <mergeCell ref="B2:B4"/>
    <mergeCell ref="C2:C4"/>
    <mergeCell ref="D2:D4"/>
    <mergeCell ref="E2:E4"/>
    <mergeCell ref="F2:F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1049F-FDB1-4CF4-9237-CAA8E8D2E9A2}">
  <dimension ref="A1:J178"/>
  <sheetViews>
    <sheetView topLeftCell="A30" workbookViewId="0">
      <selection activeCell="B178" sqref="B178"/>
    </sheetView>
  </sheetViews>
  <sheetFormatPr defaultColWidth="9.109375" defaultRowHeight="15.6"/>
  <cols>
    <col min="1" max="1" width="9.109375" style="1"/>
    <col min="2" max="2" width="66.5546875" style="1" customWidth="1"/>
    <col min="3" max="3" width="12" style="1" customWidth="1"/>
    <col min="4" max="4" width="9.33203125" style="1" customWidth="1"/>
    <col min="5" max="5" width="18.6640625" style="1" customWidth="1"/>
    <col min="6" max="6" width="17.44140625" style="1" customWidth="1"/>
    <col min="7" max="7" width="19.44140625" style="1" customWidth="1"/>
    <col min="8" max="16384" width="9.109375" style="1"/>
  </cols>
  <sheetData>
    <row r="1" spans="1:8" ht="49.5" customHeight="1">
      <c r="A1" s="117" t="s">
        <v>271</v>
      </c>
      <c r="B1" s="117"/>
      <c r="C1" s="117"/>
      <c r="D1" s="117"/>
      <c r="E1" s="117"/>
      <c r="F1" s="117"/>
    </row>
    <row r="2" spans="1:8">
      <c r="A2" s="118" t="s">
        <v>0</v>
      </c>
      <c r="B2" s="119" t="s">
        <v>1</v>
      </c>
      <c r="C2" s="119" t="s">
        <v>2</v>
      </c>
      <c r="D2" s="120" t="s">
        <v>3</v>
      </c>
      <c r="E2" s="121" t="s">
        <v>272</v>
      </c>
      <c r="F2" s="121" t="s">
        <v>5</v>
      </c>
    </row>
    <row r="3" spans="1:8">
      <c r="A3" s="118"/>
      <c r="B3" s="119"/>
      <c r="C3" s="119"/>
      <c r="D3" s="120"/>
      <c r="E3" s="122"/>
      <c r="F3" s="122"/>
    </row>
    <row r="4" spans="1:8">
      <c r="A4" s="118"/>
      <c r="B4" s="119"/>
      <c r="C4" s="119"/>
      <c r="D4" s="120"/>
      <c r="E4" s="123"/>
      <c r="F4" s="123"/>
    </row>
    <row r="5" spans="1:8" s="85" customFormat="1" ht="18">
      <c r="A5" s="48"/>
      <c r="B5" s="83" t="s">
        <v>273</v>
      </c>
      <c r="C5" s="58"/>
      <c r="D5" s="59"/>
      <c r="E5" s="84"/>
      <c r="F5" s="84"/>
    </row>
    <row r="6" spans="1:8">
      <c r="A6" s="48" t="s">
        <v>6</v>
      </c>
      <c r="B6" s="49" t="s">
        <v>274</v>
      </c>
      <c r="C6" s="50"/>
      <c r="D6" s="51"/>
      <c r="E6" s="52"/>
      <c r="F6" s="53"/>
    </row>
    <row r="7" spans="1:8">
      <c r="A7" s="61">
        <v>1.1000000000000001</v>
      </c>
      <c r="B7" s="62" t="s">
        <v>275</v>
      </c>
      <c r="C7" s="39"/>
      <c r="D7" s="39"/>
      <c r="E7" s="41"/>
      <c r="F7" s="7"/>
    </row>
    <row r="8" spans="1:8" s="90" customFormat="1" ht="41.4">
      <c r="A8" s="86" t="s">
        <v>276</v>
      </c>
      <c r="B8" s="87" t="s">
        <v>277</v>
      </c>
      <c r="C8" s="86" t="s">
        <v>39</v>
      </c>
      <c r="D8" s="88">
        <v>1</v>
      </c>
      <c r="E8" s="89"/>
      <c r="F8" s="89">
        <f t="shared" ref="F8:F14" si="0">D8*E8</f>
        <v>0</v>
      </c>
      <c r="H8" s="91"/>
    </row>
    <row r="9" spans="1:8" s="90" customFormat="1" ht="27.6">
      <c r="A9" s="86" t="s">
        <v>278</v>
      </c>
      <c r="B9" s="87" t="s">
        <v>279</v>
      </c>
      <c r="C9" s="86" t="s">
        <v>39</v>
      </c>
      <c r="D9" s="88">
        <v>1</v>
      </c>
      <c r="E9" s="89"/>
      <c r="F9" s="89">
        <f t="shared" si="0"/>
        <v>0</v>
      </c>
      <c r="H9" s="91"/>
    </row>
    <row r="10" spans="1:8" s="90" customFormat="1" ht="27.6">
      <c r="A10" s="86" t="s">
        <v>280</v>
      </c>
      <c r="B10" s="87" t="s">
        <v>281</v>
      </c>
      <c r="C10" s="86" t="s">
        <v>39</v>
      </c>
      <c r="D10" s="88">
        <v>1</v>
      </c>
      <c r="E10" s="89"/>
      <c r="F10" s="89">
        <f t="shared" si="0"/>
        <v>0</v>
      </c>
      <c r="H10" s="91"/>
    </row>
    <row r="11" spans="1:8" s="90" customFormat="1" ht="27.6">
      <c r="A11" s="86" t="s">
        <v>282</v>
      </c>
      <c r="B11" s="87" t="s">
        <v>283</v>
      </c>
      <c r="C11" s="86" t="s">
        <v>39</v>
      </c>
      <c r="D11" s="88">
        <v>1</v>
      </c>
      <c r="E11" s="89"/>
      <c r="F11" s="89">
        <f t="shared" si="0"/>
        <v>0</v>
      </c>
      <c r="H11" s="91"/>
    </row>
    <row r="12" spans="1:8" s="90" customFormat="1" ht="41.4">
      <c r="A12" s="86" t="s">
        <v>284</v>
      </c>
      <c r="B12" s="87" t="s">
        <v>285</v>
      </c>
      <c r="C12" s="86" t="s">
        <v>39</v>
      </c>
      <c r="D12" s="88">
        <v>1</v>
      </c>
      <c r="E12" s="89"/>
      <c r="F12" s="89">
        <f t="shared" si="0"/>
        <v>0</v>
      </c>
    </row>
    <row r="13" spans="1:8" s="90" customFormat="1" ht="27.6">
      <c r="A13" s="86" t="s">
        <v>286</v>
      </c>
      <c r="B13" s="87" t="s">
        <v>287</v>
      </c>
      <c r="C13" s="86" t="s">
        <v>39</v>
      </c>
      <c r="D13" s="92">
        <v>1</v>
      </c>
      <c r="E13" s="89"/>
      <c r="F13" s="89">
        <f t="shared" si="0"/>
        <v>0</v>
      </c>
    </row>
    <row r="14" spans="1:8" s="90" customFormat="1" ht="13.8">
      <c r="A14" s="86" t="s">
        <v>288</v>
      </c>
      <c r="B14" s="87" t="s">
        <v>289</v>
      </c>
      <c r="C14" s="86" t="s">
        <v>27</v>
      </c>
      <c r="D14" s="92">
        <v>1</v>
      </c>
      <c r="E14" s="89"/>
      <c r="F14" s="89">
        <f t="shared" si="0"/>
        <v>0</v>
      </c>
    </row>
    <row r="15" spans="1:8">
      <c r="A15" s="65">
        <v>1.2</v>
      </c>
      <c r="B15" s="45" t="s">
        <v>290</v>
      </c>
      <c r="C15" s="42"/>
      <c r="D15" s="42"/>
      <c r="E15" s="43"/>
      <c r="F15" s="64"/>
    </row>
    <row r="16" spans="1:8" s="90" customFormat="1" ht="41.4">
      <c r="A16" s="86" t="s">
        <v>291</v>
      </c>
      <c r="B16" s="93" t="s">
        <v>292</v>
      </c>
      <c r="C16" s="86" t="s">
        <v>27</v>
      </c>
      <c r="D16" s="94">
        <v>1</v>
      </c>
      <c r="E16" s="89"/>
      <c r="F16" s="89">
        <f t="shared" ref="F16:F26" si="1">D16*E16</f>
        <v>0</v>
      </c>
    </row>
    <row r="17" spans="1:6" s="90" customFormat="1" ht="41.4">
      <c r="A17" s="86" t="s">
        <v>293</v>
      </c>
      <c r="B17" s="93" t="s">
        <v>294</v>
      </c>
      <c r="C17" s="86" t="s">
        <v>27</v>
      </c>
      <c r="D17" s="94">
        <v>1</v>
      </c>
      <c r="E17" s="89"/>
      <c r="F17" s="89">
        <f t="shared" si="1"/>
        <v>0</v>
      </c>
    </row>
    <row r="18" spans="1:6" s="90" customFormat="1" ht="27.6">
      <c r="A18" s="86" t="s">
        <v>295</v>
      </c>
      <c r="B18" s="93" t="s">
        <v>296</v>
      </c>
      <c r="C18" s="86" t="s">
        <v>27</v>
      </c>
      <c r="D18" s="86">
        <v>1</v>
      </c>
      <c r="E18" s="89"/>
      <c r="F18" s="89">
        <f t="shared" si="1"/>
        <v>0</v>
      </c>
    </row>
    <row r="19" spans="1:6" s="90" customFormat="1" ht="13.8">
      <c r="A19" s="86" t="s">
        <v>297</v>
      </c>
      <c r="B19" s="95" t="s">
        <v>298</v>
      </c>
      <c r="C19" s="86" t="s">
        <v>43</v>
      </c>
      <c r="D19" s="86">
        <v>1</v>
      </c>
      <c r="E19" s="89"/>
      <c r="F19" s="89">
        <f t="shared" si="1"/>
        <v>0</v>
      </c>
    </row>
    <row r="20" spans="1:6" s="90" customFormat="1" ht="13.8">
      <c r="A20" s="86" t="s">
        <v>299</v>
      </c>
      <c r="B20" s="95" t="s">
        <v>300</v>
      </c>
      <c r="C20" s="86" t="s">
        <v>43</v>
      </c>
      <c r="D20" s="86">
        <v>1</v>
      </c>
      <c r="E20" s="89"/>
      <c r="F20" s="89">
        <f t="shared" si="1"/>
        <v>0</v>
      </c>
    </row>
    <row r="21" spans="1:6" s="90" customFormat="1" ht="13.8">
      <c r="A21" s="86" t="s">
        <v>301</v>
      </c>
      <c r="B21" s="95" t="s">
        <v>302</v>
      </c>
      <c r="C21" s="86" t="s">
        <v>43</v>
      </c>
      <c r="D21" s="86">
        <v>1</v>
      </c>
      <c r="E21" s="89"/>
      <c r="F21" s="89">
        <f t="shared" si="1"/>
        <v>0</v>
      </c>
    </row>
    <row r="22" spans="1:6" s="90" customFormat="1" ht="13.8">
      <c r="A22" s="86" t="s">
        <v>303</v>
      </c>
      <c r="B22" s="95" t="s">
        <v>304</v>
      </c>
      <c r="C22" s="86" t="s">
        <v>43</v>
      </c>
      <c r="D22" s="86">
        <v>1</v>
      </c>
      <c r="E22" s="89"/>
      <c r="F22" s="89">
        <f t="shared" si="1"/>
        <v>0</v>
      </c>
    </row>
    <row r="23" spans="1:6" s="90" customFormat="1" ht="15.75" customHeight="1">
      <c r="A23" s="86" t="s">
        <v>305</v>
      </c>
      <c r="B23" s="96" t="s">
        <v>306</v>
      </c>
      <c r="C23" s="97" t="s">
        <v>43</v>
      </c>
      <c r="D23" s="88">
        <v>10</v>
      </c>
      <c r="E23" s="89"/>
      <c r="F23" s="89">
        <f t="shared" si="1"/>
        <v>0</v>
      </c>
    </row>
    <row r="24" spans="1:6" s="90" customFormat="1" ht="15.75" customHeight="1">
      <c r="A24" s="86" t="s">
        <v>307</v>
      </c>
      <c r="B24" s="96" t="s">
        <v>308</v>
      </c>
      <c r="C24" s="97" t="s">
        <v>43</v>
      </c>
      <c r="D24" s="88">
        <v>2</v>
      </c>
      <c r="E24" s="89"/>
      <c r="F24" s="89">
        <f t="shared" si="1"/>
        <v>0</v>
      </c>
    </row>
    <row r="25" spans="1:6" s="90" customFormat="1" ht="15.75" customHeight="1">
      <c r="A25" s="86" t="s">
        <v>309</v>
      </c>
      <c r="B25" s="96" t="s">
        <v>310</v>
      </c>
      <c r="C25" s="97" t="s">
        <v>43</v>
      </c>
      <c r="D25" s="88">
        <v>40</v>
      </c>
      <c r="E25" s="89"/>
      <c r="F25" s="89">
        <f t="shared" si="1"/>
        <v>0</v>
      </c>
    </row>
    <row r="26" spans="1:6" s="90" customFormat="1" ht="15.75" customHeight="1">
      <c r="A26" s="86" t="s">
        <v>311</v>
      </c>
      <c r="B26" s="96" t="s">
        <v>312</v>
      </c>
      <c r="C26" s="97" t="s">
        <v>43</v>
      </c>
      <c r="D26" s="88">
        <v>16</v>
      </c>
      <c r="E26" s="89"/>
      <c r="F26" s="89">
        <f t="shared" si="1"/>
        <v>0</v>
      </c>
    </row>
    <row r="27" spans="1:6">
      <c r="A27" s="17"/>
      <c r="B27" s="98" t="s">
        <v>122</v>
      </c>
      <c r="C27" s="9"/>
      <c r="D27" s="9"/>
      <c r="E27" s="7"/>
      <c r="F27" s="60">
        <f>SUM(F8:F26)</f>
        <v>0</v>
      </c>
    </row>
    <row r="28" spans="1:6">
      <c r="A28" s="17"/>
      <c r="B28" s="46"/>
      <c r="C28" s="9"/>
      <c r="D28" s="9"/>
      <c r="E28" s="7"/>
      <c r="F28" s="60"/>
    </row>
    <row r="29" spans="1:6">
      <c r="A29" s="48">
        <v>2</v>
      </c>
      <c r="B29" s="49" t="s">
        <v>313</v>
      </c>
      <c r="C29" s="50"/>
      <c r="D29" s="51"/>
      <c r="E29" s="52"/>
      <c r="F29" s="53"/>
    </row>
    <row r="30" spans="1:6">
      <c r="A30" s="65">
        <v>2.1</v>
      </c>
      <c r="B30" s="45" t="s">
        <v>314</v>
      </c>
      <c r="C30" s="42"/>
      <c r="D30" s="42"/>
      <c r="E30" s="43"/>
      <c r="F30" s="64"/>
    </row>
    <row r="31" spans="1:6" s="90" customFormat="1" ht="41.4">
      <c r="A31" s="86" t="s">
        <v>315</v>
      </c>
      <c r="B31" s="87" t="s">
        <v>277</v>
      </c>
      <c r="C31" s="86" t="s">
        <v>27</v>
      </c>
      <c r="D31" s="88">
        <v>1</v>
      </c>
      <c r="E31" s="89"/>
      <c r="F31" s="89">
        <f t="shared" ref="F31:F38" si="2">D31*E31</f>
        <v>0</v>
      </c>
    </row>
    <row r="32" spans="1:6" s="90" customFormat="1" ht="27.6">
      <c r="A32" s="86" t="s">
        <v>316</v>
      </c>
      <c r="B32" s="87" t="s">
        <v>317</v>
      </c>
      <c r="C32" s="86" t="s">
        <v>27</v>
      </c>
      <c r="D32" s="88">
        <v>1</v>
      </c>
      <c r="E32" s="89"/>
      <c r="F32" s="89">
        <f t="shared" si="2"/>
        <v>0</v>
      </c>
    </row>
    <row r="33" spans="1:6" s="90" customFormat="1" ht="27.6">
      <c r="A33" s="86" t="s">
        <v>318</v>
      </c>
      <c r="B33" s="87" t="s">
        <v>319</v>
      </c>
      <c r="C33" s="86" t="s">
        <v>27</v>
      </c>
      <c r="D33" s="88">
        <v>1</v>
      </c>
      <c r="E33" s="89"/>
      <c r="F33" s="89">
        <f t="shared" si="2"/>
        <v>0</v>
      </c>
    </row>
    <row r="34" spans="1:6" s="90" customFormat="1" ht="27.6">
      <c r="A34" s="86" t="s">
        <v>320</v>
      </c>
      <c r="B34" s="87" t="s">
        <v>283</v>
      </c>
      <c r="C34" s="86" t="s">
        <v>27</v>
      </c>
      <c r="D34" s="88">
        <v>1</v>
      </c>
      <c r="E34" s="89"/>
      <c r="F34" s="89">
        <f t="shared" si="2"/>
        <v>0</v>
      </c>
    </row>
    <row r="35" spans="1:6" s="90" customFormat="1" ht="41.4">
      <c r="A35" s="86" t="s">
        <v>321</v>
      </c>
      <c r="B35" s="87" t="s">
        <v>322</v>
      </c>
      <c r="C35" s="86" t="s">
        <v>27</v>
      </c>
      <c r="D35" s="92">
        <v>1</v>
      </c>
      <c r="E35" s="89"/>
      <c r="F35" s="89">
        <f t="shared" si="2"/>
        <v>0</v>
      </c>
    </row>
    <row r="36" spans="1:6" s="90" customFormat="1" ht="27.6">
      <c r="A36" s="86" t="s">
        <v>323</v>
      </c>
      <c r="B36" s="87" t="s">
        <v>324</v>
      </c>
      <c r="C36" s="86" t="s">
        <v>39</v>
      </c>
      <c r="D36" s="92">
        <v>1</v>
      </c>
      <c r="E36" s="89"/>
      <c r="F36" s="89">
        <f t="shared" si="2"/>
        <v>0</v>
      </c>
    </row>
    <row r="37" spans="1:6" s="90" customFormat="1" ht="27.6">
      <c r="A37" s="86" t="s">
        <v>325</v>
      </c>
      <c r="B37" s="99" t="s">
        <v>326</v>
      </c>
      <c r="C37" s="86" t="s">
        <v>39</v>
      </c>
      <c r="D37" s="92">
        <v>1</v>
      </c>
      <c r="E37" s="89"/>
      <c r="F37" s="89">
        <f t="shared" si="2"/>
        <v>0</v>
      </c>
    </row>
    <row r="38" spans="1:6" s="90" customFormat="1" ht="13.8">
      <c r="A38" s="86" t="s">
        <v>327</v>
      </c>
      <c r="B38" s="100" t="s">
        <v>289</v>
      </c>
      <c r="C38" s="86" t="s">
        <v>39</v>
      </c>
      <c r="D38" s="94">
        <v>1</v>
      </c>
      <c r="E38" s="89"/>
      <c r="F38" s="89">
        <f t="shared" si="2"/>
        <v>0</v>
      </c>
    </row>
    <row r="39" spans="1:6">
      <c r="A39" s="65">
        <v>2.2000000000000002</v>
      </c>
      <c r="B39" s="45" t="s">
        <v>290</v>
      </c>
      <c r="C39" s="86"/>
      <c r="D39" s="42"/>
      <c r="E39" s="89"/>
      <c r="F39" s="89"/>
    </row>
    <row r="40" spans="1:6" s="90" customFormat="1" ht="41.4">
      <c r="A40" s="86" t="s">
        <v>328</v>
      </c>
      <c r="B40" s="99" t="s">
        <v>329</v>
      </c>
      <c r="C40" s="86" t="s">
        <v>43</v>
      </c>
      <c r="D40" s="94">
        <v>1</v>
      </c>
      <c r="E40" s="89"/>
      <c r="F40" s="89">
        <f t="shared" ref="F40:F51" si="3">D40*E40</f>
        <v>0</v>
      </c>
    </row>
    <row r="41" spans="1:6" s="90" customFormat="1" ht="41.4">
      <c r="A41" s="86" t="s">
        <v>330</v>
      </c>
      <c r="B41" s="99" t="s">
        <v>331</v>
      </c>
      <c r="C41" s="86" t="s">
        <v>43</v>
      </c>
      <c r="D41" s="94">
        <v>1</v>
      </c>
      <c r="E41" s="89"/>
      <c r="F41" s="89">
        <f t="shared" si="3"/>
        <v>0</v>
      </c>
    </row>
    <row r="42" spans="1:6" s="90" customFormat="1" ht="41.4">
      <c r="A42" s="86" t="s">
        <v>332</v>
      </c>
      <c r="B42" s="99" t="s">
        <v>333</v>
      </c>
      <c r="C42" s="86" t="s">
        <v>43</v>
      </c>
      <c r="D42" s="94">
        <v>1</v>
      </c>
      <c r="E42" s="89"/>
      <c r="F42" s="89">
        <f t="shared" si="3"/>
        <v>0</v>
      </c>
    </row>
    <row r="43" spans="1:6" s="90" customFormat="1" ht="27.6">
      <c r="A43" s="86" t="s">
        <v>334</v>
      </c>
      <c r="B43" s="99" t="s">
        <v>335</v>
      </c>
      <c r="C43" s="86" t="s">
        <v>39</v>
      </c>
      <c r="D43" s="86">
        <v>1</v>
      </c>
      <c r="E43" s="89"/>
      <c r="F43" s="89">
        <f t="shared" si="3"/>
        <v>0</v>
      </c>
    </row>
    <row r="44" spans="1:6" s="90" customFormat="1" ht="13.8">
      <c r="A44" s="86" t="s">
        <v>336</v>
      </c>
      <c r="B44" s="99" t="s">
        <v>337</v>
      </c>
      <c r="C44" s="86" t="s">
        <v>43</v>
      </c>
      <c r="D44" s="94">
        <v>1</v>
      </c>
      <c r="E44" s="89"/>
      <c r="F44" s="89">
        <f t="shared" si="3"/>
        <v>0</v>
      </c>
    </row>
    <row r="45" spans="1:6" s="90" customFormat="1" ht="13.8">
      <c r="A45" s="86" t="s">
        <v>338</v>
      </c>
      <c r="B45" s="99" t="s">
        <v>339</v>
      </c>
      <c r="C45" s="86" t="s">
        <v>43</v>
      </c>
      <c r="D45" s="94">
        <v>1</v>
      </c>
      <c r="E45" s="89"/>
      <c r="F45" s="89">
        <f t="shared" si="3"/>
        <v>0</v>
      </c>
    </row>
    <row r="46" spans="1:6" s="90" customFormat="1" ht="13.8">
      <c r="A46" s="86" t="s">
        <v>340</v>
      </c>
      <c r="B46" s="99" t="s">
        <v>341</v>
      </c>
      <c r="C46" s="86" t="s">
        <v>46</v>
      </c>
      <c r="D46" s="94">
        <v>2</v>
      </c>
      <c r="E46" s="89"/>
      <c r="F46" s="89">
        <f t="shared" si="3"/>
        <v>0</v>
      </c>
    </row>
    <row r="47" spans="1:6" s="90" customFormat="1" ht="13.8">
      <c r="A47" s="86" t="s">
        <v>342</v>
      </c>
      <c r="B47" s="99" t="s">
        <v>343</v>
      </c>
      <c r="C47" s="86" t="s">
        <v>43</v>
      </c>
      <c r="D47" s="94">
        <v>1</v>
      </c>
      <c r="E47" s="89"/>
      <c r="F47" s="89">
        <f t="shared" si="3"/>
        <v>0</v>
      </c>
    </row>
    <row r="48" spans="1:6" s="90" customFormat="1" ht="13.8">
      <c r="A48" s="86" t="s">
        <v>344</v>
      </c>
      <c r="B48" s="99" t="s">
        <v>306</v>
      </c>
      <c r="C48" s="97" t="s">
        <v>43</v>
      </c>
      <c r="D48" s="101">
        <v>3</v>
      </c>
      <c r="E48" s="89"/>
      <c r="F48" s="89">
        <f t="shared" si="3"/>
        <v>0</v>
      </c>
    </row>
    <row r="49" spans="1:6" s="90" customFormat="1" ht="13.8">
      <c r="A49" s="86" t="s">
        <v>345</v>
      </c>
      <c r="B49" s="99" t="s">
        <v>343</v>
      </c>
      <c r="C49" s="97" t="s">
        <v>43</v>
      </c>
      <c r="D49" s="101">
        <v>1</v>
      </c>
      <c r="E49" s="89"/>
      <c r="F49" s="89">
        <f t="shared" si="3"/>
        <v>0</v>
      </c>
    </row>
    <row r="50" spans="1:6" s="90" customFormat="1" ht="13.8">
      <c r="A50" s="86" t="s">
        <v>346</v>
      </c>
      <c r="B50" s="99" t="s">
        <v>347</v>
      </c>
      <c r="C50" s="97" t="s">
        <v>43</v>
      </c>
      <c r="D50" s="97">
        <v>24</v>
      </c>
      <c r="E50" s="89"/>
      <c r="F50" s="89">
        <f t="shared" si="3"/>
        <v>0</v>
      </c>
    </row>
    <row r="51" spans="1:6" s="90" customFormat="1" ht="13.8">
      <c r="A51" s="86" t="s">
        <v>348</v>
      </c>
      <c r="B51" s="99" t="s">
        <v>349</v>
      </c>
      <c r="C51" s="97" t="s">
        <v>43</v>
      </c>
      <c r="D51" s="97">
        <v>16</v>
      </c>
      <c r="E51" s="89"/>
      <c r="F51" s="89">
        <f t="shared" si="3"/>
        <v>0</v>
      </c>
    </row>
    <row r="52" spans="1:6" s="90" customFormat="1">
      <c r="A52" s="17"/>
      <c r="B52" s="98" t="s">
        <v>122</v>
      </c>
      <c r="C52" s="9"/>
      <c r="D52" s="9"/>
      <c r="E52" s="7"/>
      <c r="F52" s="60">
        <f>SUM(F31:F51)</f>
        <v>0</v>
      </c>
    </row>
    <row r="53" spans="1:6" s="90" customFormat="1" ht="13.8">
      <c r="A53" s="86"/>
      <c r="B53" s="102"/>
      <c r="C53" s="97"/>
      <c r="D53" s="97"/>
      <c r="E53" s="89"/>
      <c r="F53" s="89"/>
    </row>
    <row r="54" spans="1:6">
      <c r="A54" s="48">
        <v>3</v>
      </c>
      <c r="B54" s="49" t="s">
        <v>350</v>
      </c>
      <c r="C54" s="50"/>
      <c r="D54" s="51"/>
      <c r="E54" s="52"/>
      <c r="F54" s="53"/>
    </row>
    <row r="55" spans="1:6">
      <c r="A55" s="65">
        <v>3.1</v>
      </c>
      <c r="B55" s="45" t="s">
        <v>314</v>
      </c>
      <c r="C55" s="42"/>
      <c r="D55" s="42"/>
      <c r="E55" s="43"/>
      <c r="F55" s="64"/>
    </row>
    <row r="56" spans="1:6" s="90" customFormat="1" ht="41.4">
      <c r="A56" s="86" t="s">
        <v>351</v>
      </c>
      <c r="B56" s="87" t="s">
        <v>352</v>
      </c>
      <c r="C56" s="86" t="s">
        <v>39</v>
      </c>
      <c r="D56" s="88">
        <v>1</v>
      </c>
      <c r="E56" s="89"/>
      <c r="F56" s="89">
        <f t="shared" ref="F56:F63" si="4">D56*E56</f>
        <v>0</v>
      </c>
    </row>
    <row r="57" spans="1:6" s="90" customFormat="1" ht="27.6">
      <c r="A57" s="86" t="s">
        <v>353</v>
      </c>
      <c r="B57" s="87" t="s">
        <v>279</v>
      </c>
      <c r="C57" s="86" t="s">
        <v>39</v>
      </c>
      <c r="D57" s="88">
        <v>1</v>
      </c>
      <c r="E57" s="89"/>
      <c r="F57" s="89">
        <f t="shared" si="4"/>
        <v>0</v>
      </c>
    </row>
    <row r="58" spans="1:6" s="90" customFormat="1" ht="27.6">
      <c r="A58" s="86" t="s">
        <v>354</v>
      </c>
      <c r="B58" s="87" t="s">
        <v>355</v>
      </c>
      <c r="C58" s="86" t="s">
        <v>39</v>
      </c>
      <c r="D58" s="88">
        <v>1</v>
      </c>
      <c r="E58" s="89"/>
      <c r="F58" s="89">
        <f t="shared" si="4"/>
        <v>0</v>
      </c>
    </row>
    <row r="59" spans="1:6" s="90" customFormat="1" ht="27.6">
      <c r="A59" s="86" t="s">
        <v>356</v>
      </c>
      <c r="B59" s="87" t="s">
        <v>283</v>
      </c>
      <c r="C59" s="86" t="s">
        <v>39</v>
      </c>
      <c r="D59" s="88">
        <v>1</v>
      </c>
      <c r="E59" s="89"/>
      <c r="F59" s="89">
        <f t="shared" si="4"/>
        <v>0</v>
      </c>
    </row>
    <row r="60" spans="1:6" s="90" customFormat="1" ht="41.4">
      <c r="A60" s="86" t="s">
        <v>357</v>
      </c>
      <c r="B60" s="87" t="s">
        <v>358</v>
      </c>
      <c r="C60" s="86" t="s">
        <v>39</v>
      </c>
      <c r="D60" s="92">
        <v>1</v>
      </c>
      <c r="E60" s="89"/>
      <c r="F60" s="89">
        <f t="shared" si="4"/>
        <v>0</v>
      </c>
    </row>
    <row r="61" spans="1:6" s="90" customFormat="1" ht="33" customHeight="1">
      <c r="A61" s="86" t="s">
        <v>359</v>
      </c>
      <c r="B61" s="87" t="s">
        <v>360</v>
      </c>
      <c r="C61" s="86" t="s">
        <v>39</v>
      </c>
      <c r="D61" s="94">
        <v>1</v>
      </c>
      <c r="E61" s="89"/>
      <c r="F61" s="89">
        <f t="shared" si="4"/>
        <v>0</v>
      </c>
    </row>
    <row r="62" spans="1:6" s="90" customFormat="1" ht="27.6">
      <c r="A62" s="86" t="s">
        <v>361</v>
      </c>
      <c r="B62" s="99" t="s">
        <v>362</v>
      </c>
      <c r="C62" s="86" t="s">
        <v>39</v>
      </c>
      <c r="D62" s="94">
        <v>1</v>
      </c>
      <c r="E62" s="89"/>
      <c r="F62" s="89">
        <f t="shared" si="4"/>
        <v>0</v>
      </c>
    </row>
    <row r="63" spans="1:6" s="90" customFormat="1" ht="13.8">
      <c r="A63" s="86" t="s">
        <v>363</v>
      </c>
      <c r="B63" s="100" t="s">
        <v>289</v>
      </c>
      <c r="C63" s="86" t="s">
        <v>39</v>
      </c>
      <c r="D63" s="94">
        <v>1</v>
      </c>
      <c r="E63" s="89"/>
      <c r="F63" s="89">
        <f t="shared" si="4"/>
        <v>0</v>
      </c>
    </row>
    <row r="64" spans="1:6">
      <c r="A64" s="65">
        <v>3.2</v>
      </c>
      <c r="B64" s="45" t="s">
        <v>290</v>
      </c>
      <c r="C64" s="42"/>
      <c r="D64" s="42"/>
      <c r="E64" s="89"/>
      <c r="F64" s="89"/>
    </row>
    <row r="65" spans="1:6" s="90" customFormat="1" ht="27.6">
      <c r="A65" s="86" t="s">
        <v>364</v>
      </c>
      <c r="B65" s="99" t="s">
        <v>365</v>
      </c>
      <c r="C65" s="86" t="s">
        <v>43</v>
      </c>
      <c r="D65" s="94">
        <v>1</v>
      </c>
      <c r="E65" s="89"/>
      <c r="F65" s="89">
        <f t="shared" ref="F65:F76" si="5">D65*E65</f>
        <v>0</v>
      </c>
    </row>
    <row r="66" spans="1:6" s="90" customFormat="1" ht="41.4">
      <c r="A66" s="86" t="s">
        <v>366</v>
      </c>
      <c r="B66" s="99" t="s">
        <v>367</v>
      </c>
      <c r="C66" s="86" t="s">
        <v>43</v>
      </c>
      <c r="D66" s="94">
        <v>1</v>
      </c>
      <c r="E66" s="89"/>
      <c r="F66" s="89">
        <f t="shared" si="5"/>
        <v>0</v>
      </c>
    </row>
    <row r="67" spans="1:6" s="90" customFormat="1" ht="43.5" customHeight="1">
      <c r="A67" s="86" t="s">
        <v>368</v>
      </c>
      <c r="B67" s="99" t="s">
        <v>369</v>
      </c>
      <c r="C67" s="86" t="s">
        <v>43</v>
      </c>
      <c r="D67" s="94">
        <v>1</v>
      </c>
      <c r="E67" s="89"/>
      <c r="F67" s="89">
        <f t="shared" si="5"/>
        <v>0</v>
      </c>
    </row>
    <row r="68" spans="1:6" s="90" customFormat="1" ht="33.75" customHeight="1">
      <c r="A68" s="86" t="s">
        <v>370</v>
      </c>
      <c r="B68" s="99" t="s">
        <v>371</v>
      </c>
      <c r="C68" s="86" t="s">
        <v>39</v>
      </c>
      <c r="D68" s="86">
        <v>1</v>
      </c>
      <c r="E68" s="89"/>
      <c r="F68" s="89">
        <f t="shared" si="5"/>
        <v>0</v>
      </c>
    </row>
    <row r="69" spans="1:6" s="90" customFormat="1" ht="13.8">
      <c r="A69" s="86" t="s">
        <v>372</v>
      </c>
      <c r="B69" s="103" t="s">
        <v>373</v>
      </c>
      <c r="C69" s="97" t="s">
        <v>43</v>
      </c>
      <c r="D69" s="101">
        <v>1</v>
      </c>
      <c r="E69" s="89"/>
      <c r="F69" s="89">
        <f t="shared" si="5"/>
        <v>0</v>
      </c>
    </row>
    <row r="70" spans="1:6" s="90" customFormat="1" ht="13.8">
      <c r="A70" s="86" t="s">
        <v>374</v>
      </c>
      <c r="B70" s="103" t="s">
        <v>375</v>
      </c>
      <c r="C70" s="97" t="s">
        <v>43</v>
      </c>
      <c r="D70" s="101">
        <v>2</v>
      </c>
      <c r="E70" s="89"/>
      <c r="F70" s="89">
        <f t="shared" si="5"/>
        <v>0</v>
      </c>
    </row>
    <row r="71" spans="1:6" s="90" customFormat="1" ht="13.8">
      <c r="A71" s="86" t="s">
        <v>376</v>
      </c>
      <c r="B71" s="103" t="s">
        <v>377</v>
      </c>
      <c r="C71" s="97" t="s">
        <v>43</v>
      </c>
      <c r="D71" s="101">
        <v>1</v>
      </c>
      <c r="E71" s="89"/>
      <c r="F71" s="89">
        <f t="shared" si="5"/>
        <v>0</v>
      </c>
    </row>
    <row r="72" spans="1:6" s="90" customFormat="1" ht="13.8">
      <c r="A72" s="86" t="s">
        <v>378</v>
      </c>
      <c r="B72" s="103" t="s">
        <v>341</v>
      </c>
      <c r="C72" s="97" t="s">
        <v>46</v>
      </c>
      <c r="D72" s="101">
        <v>2</v>
      </c>
      <c r="E72" s="89"/>
      <c r="F72" s="89">
        <f t="shared" si="5"/>
        <v>0</v>
      </c>
    </row>
    <row r="73" spans="1:6" s="90" customFormat="1" ht="13.8">
      <c r="A73" s="86" t="s">
        <v>379</v>
      </c>
      <c r="B73" s="103" t="s">
        <v>380</v>
      </c>
      <c r="C73" s="97" t="s">
        <v>43</v>
      </c>
      <c r="D73" s="97">
        <v>1</v>
      </c>
      <c r="E73" s="89"/>
      <c r="F73" s="89">
        <f t="shared" si="5"/>
        <v>0</v>
      </c>
    </row>
    <row r="74" spans="1:6" s="90" customFormat="1" ht="13.8">
      <c r="A74" s="86" t="s">
        <v>381</v>
      </c>
      <c r="B74" s="99" t="s">
        <v>382</v>
      </c>
      <c r="C74" s="97" t="s">
        <v>43</v>
      </c>
      <c r="D74" s="101">
        <v>3</v>
      </c>
      <c r="E74" s="89"/>
      <c r="F74" s="89">
        <f t="shared" si="5"/>
        <v>0</v>
      </c>
    </row>
    <row r="75" spans="1:6" s="90" customFormat="1" ht="13.8">
      <c r="A75" s="86" t="s">
        <v>383</v>
      </c>
      <c r="B75" s="99" t="s">
        <v>384</v>
      </c>
      <c r="C75" s="97" t="s">
        <v>43</v>
      </c>
      <c r="D75" s="101">
        <v>24</v>
      </c>
      <c r="E75" s="89"/>
      <c r="F75" s="89">
        <f t="shared" si="5"/>
        <v>0</v>
      </c>
    </row>
    <row r="76" spans="1:6" s="90" customFormat="1" ht="13.8">
      <c r="A76" s="86" t="s">
        <v>385</v>
      </c>
      <c r="B76" s="99" t="s">
        <v>386</v>
      </c>
      <c r="C76" s="97" t="s">
        <v>43</v>
      </c>
      <c r="D76" s="97">
        <v>16</v>
      </c>
      <c r="E76" s="89"/>
      <c r="F76" s="89">
        <f t="shared" si="5"/>
        <v>0</v>
      </c>
    </row>
    <row r="77" spans="1:6" s="90" customFormat="1">
      <c r="A77" s="17"/>
      <c r="B77" s="98" t="s">
        <v>122</v>
      </c>
      <c r="C77" s="9"/>
      <c r="D77" s="9"/>
      <c r="E77" s="7"/>
      <c r="F77" s="60">
        <f>SUM(F56:F76)</f>
        <v>0</v>
      </c>
    </row>
    <row r="78" spans="1:6" s="90" customFormat="1" ht="13.8">
      <c r="A78" s="104"/>
      <c r="B78" s="105"/>
      <c r="C78" s="86"/>
      <c r="D78" s="86"/>
      <c r="E78" s="106"/>
      <c r="F78" s="106"/>
    </row>
    <row r="79" spans="1:6">
      <c r="A79" s="48">
        <v>4</v>
      </c>
      <c r="B79" s="49" t="s">
        <v>387</v>
      </c>
      <c r="C79" s="50"/>
      <c r="D79" s="51"/>
      <c r="E79" s="52"/>
      <c r="F79" s="53"/>
    </row>
    <row r="80" spans="1:6">
      <c r="A80" s="65">
        <v>4.0999999999999996</v>
      </c>
      <c r="B80" s="45" t="s">
        <v>314</v>
      </c>
      <c r="C80" s="42"/>
      <c r="D80" s="42"/>
      <c r="E80" s="43"/>
      <c r="F80" s="64"/>
    </row>
    <row r="81" spans="1:6" s="90" customFormat="1" ht="41.4">
      <c r="A81" s="86" t="s">
        <v>388</v>
      </c>
      <c r="B81" s="87" t="s">
        <v>389</v>
      </c>
      <c r="C81" s="86" t="s">
        <v>39</v>
      </c>
      <c r="D81" s="88">
        <v>1</v>
      </c>
      <c r="E81" s="89"/>
      <c r="F81" s="89">
        <f t="shared" ref="F81:F88" si="6">D81*E81</f>
        <v>0</v>
      </c>
    </row>
    <row r="82" spans="1:6" s="90" customFormat="1" ht="27.6">
      <c r="A82" s="86" t="s">
        <v>390</v>
      </c>
      <c r="B82" s="87" t="s">
        <v>391</v>
      </c>
      <c r="C82" s="86" t="s">
        <v>39</v>
      </c>
      <c r="D82" s="88">
        <v>1</v>
      </c>
      <c r="E82" s="89"/>
      <c r="F82" s="89">
        <f t="shared" si="6"/>
        <v>0</v>
      </c>
    </row>
    <row r="83" spans="1:6" s="90" customFormat="1" ht="27.6">
      <c r="A83" s="86" t="s">
        <v>392</v>
      </c>
      <c r="B83" s="87" t="s">
        <v>393</v>
      </c>
      <c r="C83" s="86" t="s">
        <v>39</v>
      </c>
      <c r="D83" s="88">
        <v>1</v>
      </c>
      <c r="E83" s="89"/>
      <c r="F83" s="89">
        <f t="shared" si="6"/>
        <v>0</v>
      </c>
    </row>
    <row r="84" spans="1:6" s="90" customFormat="1" ht="27.6">
      <c r="A84" s="86" t="s">
        <v>394</v>
      </c>
      <c r="B84" s="87" t="s">
        <v>283</v>
      </c>
      <c r="C84" s="86" t="s">
        <v>39</v>
      </c>
      <c r="D84" s="88">
        <v>1</v>
      </c>
      <c r="E84" s="89"/>
      <c r="F84" s="89">
        <f t="shared" si="6"/>
        <v>0</v>
      </c>
    </row>
    <row r="85" spans="1:6" s="90" customFormat="1" ht="41.4">
      <c r="A85" s="86" t="s">
        <v>395</v>
      </c>
      <c r="B85" s="87" t="s">
        <v>358</v>
      </c>
      <c r="C85" s="86" t="s">
        <v>39</v>
      </c>
      <c r="D85" s="92">
        <v>1</v>
      </c>
      <c r="E85" s="89"/>
      <c r="F85" s="89">
        <f t="shared" si="6"/>
        <v>0</v>
      </c>
    </row>
    <row r="86" spans="1:6" s="90" customFormat="1" ht="27.6">
      <c r="A86" s="86" t="s">
        <v>396</v>
      </c>
      <c r="B86" s="87" t="s">
        <v>397</v>
      </c>
      <c r="C86" s="86" t="s">
        <v>39</v>
      </c>
      <c r="D86" s="94">
        <v>1</v>
      </c>
      <c r="E86" s="89"/>
      <c r="F86" s="89">
        <f t="shared" si="6"/>
        <v>0</v>
      </c>
    </row>
    <row r="87" spans="1:6" s="90" customFormat="1" ht="27.6">
      <c r="A87" s="86" t="s">
        <v>398</v>
      </c>
      <c r="B87" s="99" t="s">
        <v>399</v>
      </c>
      <c r="C87" s="86" t="s">
        <v>39</v>
      </c>
      <c r="D87" s="94">
        <v>1</v>
      </c>
      <c r="E87" s="89"/>
      <c r="F87" s="89">
        <f t="shared" si="6"/>
        <v>0</v>
      </c>
    </row>
    <row r="88" spans="1:6" s="90" customFormat="1" ht="13.8">
      <c r="A88" s="86" t="s">
        <v>400</v>
      </c>
      <c r="B88" s="100" t="s">
        <v>289</v>
      </c>
      <c r="C88" s="86" t="s">
        <v>39</v>
      </c>
      <c r="D88" s="94">
        <v>1</v>
      </c>
      <c r="E88" s="89"/>
      <c r="F88" s="89">
        <f t="shared" si="6"/>
        <v>0</v>
      </c>
    </row>
    <row r="89" spans="1:6">
      <c r="A89" s="65">
        <v>4.2</v>
      </c>
      <c r="B89" s="45" t="s">
        <v>401</v>
      </c>
      <c r="C89" s="42"/>
      <c r="D89" s="42"/>
      <c r="E89" s="89"/>
      <c r="F89" s="89"/>
    </row>
    <row r="90" spans="1:6" s="90" customFormat="1" ht="27.6">
      <c r="A90" s="86" t="s">
        <v>402</v>
      </c>
      <c r="B90" s="99" t="s">
        <v>403</v>
      </c>
      <c r="C90" s="86" t="s">
        <v>43</v>
      </c>
      <c r="D90" s="94">
        <v>1</v>
      </c>
      <c r="E90" s="89"/>
      <c r="F90" s="89">
        <f t="shared" ref="F90:F97" si="7">D90*E90</f>
        <v>0</v>
      </c>
    </row>
    <row r="91" spans="1:6" s="90" customFormat="1" ht="27.6">
      <c r="A91" s="86" t="s">
        <v>404</v>
      </c>
      <c r="B91" s="99" t="s">
        <v>405</v>
      </c>
      <c r="C91" s="86" t="s">
        <v>43</v>
      </c>
      <c r="D91" s="94">
        <v>1</v>
      </c>
      <c r="E91" s="89"/>
      <c r="F91" s="89">
        <f t="shared" si="7"/>
        <v>0</v>
      </c>
    </row>
    <row r="92" spans="1:6" s="90" customFormat="1" ht="27.6">
      <c r="A92" s="86" t="s">
        <v>406</v>
      </c>
      <c r="B92" s="99" t="s">
        <v>407</v>
      </c>
      <c r="C92" s="86" t="s">
        <v>39</v>
      </c>
      <c r="D92" s="94">
        <v>1</v>
      </c>
      <c r="E92" s="89"/>
      <c r="F92" s="89">
        <f t="shared" si="7"/>
        <v>0</v>
      </c>
    </row>
    <row r="93" spans="1:6" s="90" customFormat="1" ht="13.8">
      <c r="A93" s="86" t="s">
        <v>408</v>
      </c>
      <c r="B93" s="99" t="s">
        <v>409</v>
      </c>
      <c r="C93" s="97" t="s">
        <v>410</v>
      </c>
      <c r="D93" s="101">
        <v>1</v>
      </c>
      <c r="E93" s="89"/>
      <c r="F93" s="89">
        <f t="shared" si="7"/>
        <v>0</v>
      </c>
    </row>
    <row r="94" spans="1:6" s="90" customFormat="1" ht="13.8">
      <c r="A94" s="86" t="s">
        <v>411</v>
      </c>
      <c r="B94" s="99" t="s">
        <v>412</v>
      </c>
      <c r="C94" s="97" t="s">
        <v>410</v>
      </c>
      <c r="D94" s="101">
        <v>1</v>
      </c>
      <c r="E94" s="89"/>
      <c r="F94" s="89">
        <f t="shared" si="7"/>
        <v>0</v>
      </c>
    </row>
    <row r="95" spans="1:6" s="90" customFormat="1" ht="13.8">
      <c r="A95" s="86" t="s">
        <v>413</v>
      </c>
      <c r="B95" s="99" t="s">
        <v>414</v>
      </c>
      <c r="C95" s="97" t="s">
        <v>410</v>
      </c>
      <c r="D95" s="101">
        <v>3</v>
      </c>
      <c r="E95" s="89"/>
      <c r="F95" s="89">
        <f t="shared" si="7"/>
        <v>0</v>
      </c>
    </row>
    <row r="96" spans="1:6" s="90" customFormat="1" ht="13.8">
      <c r="A96" s="86" t="s">
        <v>415</v>
      </c>
      <c r="B96" s="99" t="s">
        <v>384</v>
      </c>
      <c r="C96" s="97" t="s">
        <v>410</v>
      </c>
      <c r="D96" s="101">
        <v>4</v>
      </c>
      <c r="E96" s="89"/>
      <c r="F96" s="89">
        <f t="shared" si="7"/>
        <v>0</v>
      </c>
    </row>
    <row r="97" spans="1:6" s="90" customFormat="1" ht="13.8">
      <c r="A97" s="86" t="s">
        <v>416</v>
      </c>
      <c r="B97" s="99" t="s">
        <v>386</v>
      </c>
      <c r="C97" s="97" t="s">
        <v>410</v>
      </c>
      <c r="D97" s="97">
        <v>24</v>
      </c>
      <c r="E97" s="89"/>
      <c r="F97" s="89">
        <f t="shared" si="7"/>
        <v>0</v>
      </c>
    </row>
    <row r="98" spans="1:6" s="90" customFormat="1">
      <c r="A98" s="17"/>
      <c r="B98" s="98" t="s">
        <v>122</v>
      </c>
      <c r="C98" s="9"/>
      <c r="D98" s="9"/>
      <c r="E98" s="7"/>
      <c r="F98" s="60">
        <f>SUM(F81:F97)</f>
        <v>0</v>
      </c>
    </row>
    <row r="99" spans="1:6" s="90" customFormat="1" ht="13.8">
      <c r="A99" s="104"/>
      <c r="B99" s="105"/>
      <c r="C99" s="86"/>
      <c r="D99" s="86"/>
      <c r="E99" s="106"/>
      <c r="F99" s="89"/>
    </row>
    <row r="100" spans="1:6">
      <c r="A100" s="48">
        <v>5</v>
      </c>
      <c r="B100" s="49" t="s">
        <v>417</v>
      </c>
      <c r="C100" s="50"/>
      <c r="D100" s="51"/>
      <c r="E100" s="52"/>
      <c r="F100" s="53"/>
    </row>
    <row r="101" spans="1:6">
      <c r="A101" s="65">
        <v>5.0999999999999996</v>
      </c>
      <c r="B101" s="45" t="s">
        <v>314</v>
      </c>
      <c r="C101" s="42"/>
      <c r="D101" s="42"/>
      <c r="E101" s="43"/>
      <c r="F101" s="64"/>
    </row>
    <row r="102" spans="1:6" s="90" customFormat="1" ht="41.4">
      <c r="A102" s="86" t="s">
        <v>418</v>
      </c>
      <c r="B102" s="87" t="s">
        <v>277</v>
      </c>
      <c r="C102" s="86" t="s">
        <v>39</v>
      </c>
      <c r="D102" s="88">
        <v>1</v>
      </c>
      <c r="E102" s="89"/>
      <c r="F102" s="89">
        <f t="shared" ref="F102:F108" si="8">D102*E102</f>
        <v>0</v>
      </c>
    </row>
    <row r="103" spans="1:6" s="90" customFormat="1" ht="27.6">
      <c r="A103" s="86" t="s">
        <v>419</v>
      </c>
      <c r="B103" s="87" t="s">
        <v>281</v>
      </c>
      <c r="C103" s="86" t="s">
        <v>39</v>
      </c>
      <c r="D103" s="88">
        <v>1</v>
      </c>
      <c r="E103" s="89"/>
      <c r="F103" s="89">
        <f t="shared" si="8"/>
        <v>0</v>
      </c>
    </row>
    <row r="104" spans="1:6" s="90" customFormat="1" ht="27.6">
      <c r="A104" s="86" t="s">
        <v>420</v>
      </c>
      <c r="B104" s="87" t="s">
        <v>283</v>
      </c>
      <c r="C104" s="86" t="s">
        <v>39</v>
      </c>
      <c r="D104" s="88">
        <v>1</v>
      </c>
      <c r="E104" s="89"/>
      <c r="F104" s="89">
        <f t="shared" si="8"/>
        <v>0</v>
      </c>
    </row>
    <row r="105" spans="1:6" s="90" customFormat="1" ht="41.4">
      <c r="A105" s="86" t="s">
        <v>421</v>
      </c>
      <c r="B105" s="87" t="s">
        <v>422</v>
      </c>
      <c r="C105" s="86" t="s">
        <v>39</v>
      </c>
      <c r="D105" s="92">
        <v>1</v>
      </c>
      <c r="E105" s="89"/>
      <c r="F105" s="89">
        <f t="shared" si="8"/>
        <v>0</v>
      </c>
    </row>
    <row r="106" spans="1:6" s="90" customFormat="1" ht="27.6">
      <c r="A106" s="86" t="s">
        <v>423</v>
      </c>
      <c r="B106" s="87" t="s">
        <v>424</v>
      </c>
      <c r="C106" s="86" t="s">
        <v>39</v>
      </c>
      <c r="D106" s="94">
        <v>1</v>
      </c>
      <c r="E106" s="89"/>
      <c r="F106" s="89">
        <f t="shared" si="8"/>
        <v>0</v>
      </c>
    </row>
    <row r="107" spans="1:6" s="90" customFormat="1" ht="27.6">
      <c r="A107" s="86" t="s">
        <v>425</v>
      </c>
      <c r="B107" s="99" t="s">
        <v>426</v>
      </c>
      <c r="C107" s="86" t="s">
        <v>39</v>
      </c>
      <c r="D107" s="94">
        <v>1</v>
      </c>
      <c r="E107" s="89"/>
      <c r="F107" s="89">
        <f t="shared" si="8"/>
        <v>0</v>
      </c>
    </row>
    <row r="108" spans="1:6" s="90" customFormat="1" ht="13.8">
      <c r="A108" s="86" t="s">
        <v>427</v>
      </c>
      <c r="B108" s="100" t="s">
        <v>289</v>
      </c>
      <c r="C108" s="86" t="s">
        <v>39</v>
      </c>
      <c r="D108" s="94">
        <v>1</v>
      </c>
      <c r="E108" s="89"/>
      <c r="F108" s="89">
        <f t="shared" si="8"/>
        <v>0</v>
      </c>
    </row>
    <row r="109" spans="1:6">
      <c r="A109" s="65">
        <v>5.2</v>
      </c>
      <c r="B109" s="45" t="s">
        <v>290</v>
      </c>
      <c r="C109" s="42"/>
      <c r="D109" s="42"/>
      <c r="E109" s="89"/>
      <c r="F109" s="89"/>
    </row>
    <row r="110" spans="1:6" s="90" customFormat="1" ht="27.6">
      <c r="A110" s="86" t="s">
        <v>418</v>
      </c>
      <c r="B110" s="99" t="s">
        <v>428</v>
      </c>
      <c r="C110" s="86" t="s">
        <v>43</v>
      </c>
      <c r="D110" s="94">
        <v>1</v>
      </c>
      <c r="E110" s="89"/>
      <c r="F110" s="89">
        <f>D110*E110</f>
        <v>0</v>
      </c>
    </row>
    <row r="111" spans="1:6" s="90" customFormat="1" ht="41.4">
      <c r="A111" s="86" t="s">
        <v>419</v>
      </c>
      <c r="B111" s="99" t="s">
        <v>429</v>
      </c>
      <c r="C111" s="86" t="s">
        <v>43</v>
      </c>
      <c r="D111" s="94">
        <v>2</v>
      </c>
      <c r="E111" s="89"/>
      <c r="F111" s="89">
        <f>D111*E111</f>
        <v>0</v>
      </c>
    </row>
    <row r="112" spans="1:6" s="90" customFormat="1" ht="27.6">
      <c r="A112" s="86" t="s">
        <v>420</v>
      </c>
      <c r="B112" s="99" t="s">
        <v>430</v>
      </c>
      <c r="C112" s="86" t="s">
        <v>43</v>
      </c>
      <c r="D112" s="94">
        <v>1</v>
      </c>
      <c r="E112" s="89"/>
      <c r="F112" s="89">
        <f>D112*E112</f>
        <v>0</v>
      </c>
    </row>
    <row r="113" spans="1:6">
      <c r="A113" s="65">
        <v>5.2</v>
      </c>
      <c r="B113" s="45" t="s">
        <v>431</v>
      </c>
      <c r="C113" s="42"/>
      <c r="D113" s="42"/>
      <c r="E113" s="89"/>
      <c r="F113" s="89"/>
    </row>
    <row r="114" spans="1:6" s="90" customFormat="1">
      <c r="A114" s="107" t="s">
        <v>432</v>
      </c>
      <c r="B114" s="99" t="s">
        <v>433</v>
      </c>
      <c r="C114" s="86" t="s">
        <v>43</v>
      </c>
      <c r="D114" s="94">
        <v>4</v>
      </c>
      <c r="E114" s="89"/>
      <c r="F114" s="89">
        <f t="shared" ref="F114:F119" si="9">D114*E114</f>
        <v>0</v>
      </c>
    </row>
    <row r="115" spans="1:6" s="90" customFormat="1">
      <c r="A115" s="107" t="s">
        <v>434</v>
      </c>
      <c r="B115" s="99" t="s">
        <v>435</v>
      </c>
      <c r="C115" s="86" t="s">
        <v>43</v>
      </c>
      <c r="D115" s="94">
        <v>1</v>
      </c>
      <c r="E115" s="89"/>
      <c r="F115" s="89">
        <f t="shared" si="9"/>
        <v>0</v>
      </c>
    </row>
    <row r="116" spans="1:6" s="90" customFormat="1">
      <c r="A116" s="107" t="s">
        <v>436</v>
      </c>
      <c r="B116" s="99" t="s">
        <v>437</v>
      </c>
      <c r="C116" s="86" t="s">
        <v>43</v>
      </c>
      <c r="D116" s="94">
        <v>1</v>
      </c>
      <c r="E116" s="89"/>
      <c r="F116" s="89">
        <f t="shared" si="9"/>
        <v>0</v>
      </c>
    </row>
    <row r="117" spans="1:6" s="90" customFormat="1">
      <c r="A117" s="107" t="s">
        <v>438</v>
      </c>
      <c r="B117" s="99" t="s">
        <v>439</v>
      </c>
      <c r="C117" s="86" t="s">
        <v>43</v>
      </c>
      <c r="D117" s="94">
        <v>4</v>
      </c>
      <c r="E117" s="89"/>
      <c r="F117" s="89">
        <f t="shared" si="9"/>
        <v>0</v>
      </c>
    </row>
    <row r="118" spans="1:6" s="90" customFormat="1">
      <c r="A118" s="107" t="s">
        <v>440</v>
      </c>
      <c r="B118" s="99" t="s">
        <v>441</v>
      </c>
      <c r="C118" s="86" t="s">
        <v>43</v>
      </c>
      <c r="D118" s="94">
        <v>2</v>
      </c>
      <c r="E118" s="89"/>
      <c r="F118" s="89">
        <f t="shared" si="9"/>
        <v>0</v>
      </c>
    </row>
    <row r="119" spans="1:6" s="90" customFormat="1">
      <c r="A119" s="107" t="s">
        <v>442</v>
      </c>
      <c r="B119" s="99" t="s">
        <v>443</v>
      </c>
      <c r="C119" s="86" t="s">
        <v>43</v>
      </c>
      <c r="D119" s="94">
        <v>24</v>
      </c>
      <c r="E119" s="89"/>
      <c r="F119" s="89">
        <f t="shared" si="9"/>
        <v>0</v>
      </c>
    </row>
    <row r="120" spans="1:6" s="90" customFormat="1">
      <c r="A120" s="17"/>
      <c r="B120" s="98" t="s">
        <v>122</v>
      </c>
      <c r="C120" s="9"/>
      <c r="D120" s="9"/>
      <c r="E120" s="7"/>
      <c r="F120" s="60">
        <f>SUM(F102:F119)</f>
        <v>0</v>
      </c>
    </row>
    <row r="121" spans="1:6" s="90" customFormat="1" ht="13.8">
      <c r="A121" s="104"/>
      <c r="B121" s="105"/>
      <c r="C121" s="86"/>
      <c r="D121" s="86"/>
      <c r="E121" s="106"/>
      <c r="F121" s="106"/>
    </row>
    <row r="122" spans="1:6" ht="18">
      <c r="A122" s="48"/>
      <c r="B122" s="83" t="s">
        <v>444</v>
      </c>
      <c r="C122" s="58"/>
      <c r="D122" s="59"/>
      <c r="E122" s="84"/>
      <c r="F122" s="84"/>
    </row>
    <row r="123" spans="1:6">
      <c r="A123" s="48">
        <v>6</v>
      </c>
      <c r="B123" s="49" t="s">
        <v>445</v>
      </c>
      <c r="C123" s="50"/>
      <c r="D123" s="51"/>
      <c r="E123" s="52"/>
      <c r="F123" s="53"/>
    </row>
    <row r="124" spans="1:6" s="90" customFormat="1" ht="13.8">
      <c r="A124" s="108">
        <v>6.1</v>
      </c>
      <c r="B124" s="99" t="s">
        <v>446</v>
      </c>
      <c r="C124" s="86" t="s">
        <v>43</v>
      </c>
      <c r="D124" s="86">
        <v>11</v>
      </c>
      <c r="E124" s="89"/>
      <c r="F124" s="89">
        <f>D124*E124</f>
        <v>0</v>
      </c>
    </row>
    <row r="125" spans="1:6" s="90" customFormat="1" ht="13.8">
      <c r="A125" s="108">
        <v>6.2</v>
      </c>
      <c r="B125" s="99" t="s">
        <v>447</v>
      </c>
      <c r="C125" s="86" t="s">
        <v>43</v>
      </c>
      <c r="D125" s="86">
        <v>22</v>
      </c>
      <c r="E125" s="89"/>
      <c r="F125" s="89">
        <f>D125*E125</f>
        <v>0</v>
      </c>
    </row>
    <row r="126" spans="1:6" s="90" customFormat="1" ht="13.8">
      <c r="A126" s="108">
        <v>6.3</v>
      </c>
      <c r="B126" s="99" t="s">
        <v>448</v>
      </c>
      <c r="C126" s="86" t="s">
        <v>43</v>
      </c>
      <c r="D126" s="86">
        <v>11</v>
      </c>
      <c r="E126" s="89"/>
      <c r="F126" s="89">
        <f>D126*E126</f>
        <v>0</v>
      </c>
    </row>
    <row r="127" spans="1:6" s="90" customFormat="1" ht="41.4">
      <c r="A127" s="108">
        <v>6.4</v>
      </c>
      <c r="B127" s="99" t="s">
        <v>449</v>
      </c>
      <c r="C127" s="86" t="s">
        <v>43</v>
      </c>
      <c r="D127" s="86">
        <v>11</v>
      </c>
      <c r="E127" s="89"/>
      <c r="F127" s="89">
        <f>D127*E127</f>
        <v>0</v>
      </c>
    </row>
    <row r="128" spans="1:6" s="90" customFormat="1" ht="13.8">
      <c r="A128" s="108">
        <v>6.5</v>
      </c>
      <c r="B128" s="99" t="s">
        <v>450</v>
      </c>
      <c r="C128" s="86" t="s">
        <v>70</v>
      </c>
      <c r="D128" s="86">
        <v>18</v>
      </c>
      <c r="E128" s="89"/>
      <c r="F128" s="89">
        <f>D128*E128</f>
        <v>0</v>
      </c>
    </row>
    <row r="129" spans="1:6" s="90" customFormat="1">
      <c r="A129" s="17"/>
      <c r="B129" s="98" t="s">
        <v>122</v>
      </c>
      <c r="C129" s="9"/>
      <c r="D129" s="9"/>
      <c r="E129" s="7"/>
      <c r="F129" s="60">
        <f>SUM(F124:F128)</f>
        <v>0</v>
      </c>
    </row>
    <row r="130" spans="1:6" s="90" customFormat="1" ht="13.8">
      <c r="A130" s="108"/>
      <c r="B130" s="99"/>
      <c r="C130" s="86"/>
      <c r="D130" s="94"/>
      <c r="E130" s="106"/>
      <c r="F130" s="106"/>
    </row>
    <row r="131" spans="1:6">
      <c r="A131" s="48">
        <v>7</v>
      </c>
      <c r="B131" s="49" t="s">
        <v>451</v>
      </c>
      <c r="C131" s="50"/>
      <c r="D131" s="51"/>
      <c r="E131" s="52"/>
      <c r="F131" s="52"/>
    </row>
    <row r="132" spans="1:6" s="90" customFormat="1" ht="13.8">
      <c r="A132" s="108">
        <v>7.1</v>
      </c>
      <c r="B132" s="99" t="s">
        <v>446</v>
      </c>
      <c r="C132" s="86" t="s">
        <v>43</v>
      </c>
      <c r="D132" s="86">
        <v>1</v>
      </c>
      <c r="E132" s="89"/>
      <c r="F132" s="89">
        <f>D132*E132</f>
        <v>0</v>
      </c>
    </row>
    <row r="133" spans="1:6" s="90" customFormat="1" ht="13.8">
      <c r="A133" s="108">
        <v>7.2</v>
      </c>
      <c r="B133" s="99" t="s">
        <v>447</v>
      </c>
      <c r="C133" s="86" t="s">
        <v>43</v>
      </c>
      <c r="D133" s="86">
        <f>D132*2</f>
        <v>2</v>
      </c>
      <c r="E133" s="89"/>
      <c r="F133" s="89">
        <f>D133*E133</f>
        <v>0</v>
      </c>
    </row>
    <row r="134" spans="1:6" s="90" customFormat="1" ht="13.8">
      <c r="A134" s="108">
        <v>7.3</v>
      </c>
      <c r="B134" s="99" t="s">
        <v>448</v>
      </c>
      <c r="C134" s="86" t="s">
        <v>43</v>
      </c>
      <c r="D134" s="86">
        <v>1</v>
      </c>
      <c r="E134" s="89"/>
      <c r="F134" s="89">
        <f>D134*E134</f>
        <v>0</v>
      </c>
    </row>
    <row r="135" spans="1:6" s="90" customFormat="1" ht="41.4">
      <c r="A135" s="108">
        <v>7.4</v>
      </c>
      <c r="B135" s="99" t="s">
        <v>449</v>
      </c>
      <c r="C135" s="86" t="s">
        <v>43</v>
      </c>
      <c r="D135" s="86">
        <v>1</v>
      </c>
      <c r="E135" s="89"/>
      <c r="F135" s="89">
        <f>D135*E135</f>
        <v>0</v>
      </c>
    </row>
    <row r="136" spans="1:6" s="90" customFormat="1" ht="13.8">
      <c r="A136" s="108">
        <v>7.5</v>
      </c>
      <c r="B136" s="99" t="s">
        <v>450</v>
      </c>
      <c r="C136" s="86" t="s">
        <v>70</v>
      </c>
      <c r="D136" s="86">
        <v>1</v>
      </c>
      <c r="E136" s="89"/>
      <c r="F136" s="89">
        <f>D136*E136</f>
        <v>0</v>
      </c>
    </row>
    <row r="137" spans="1:6" s="90" customFormat="1">
      <c r="A137" s="17"/>
      <c r="B137" s="98" t="s">
        <v>122</v>
      </c>
      <c r="C137" s="9"/>
      <c r="D137" s="9"/>
      <c r="E137" s="7"/>
      <c r="F137" s="60">
        <f>SUM(F132:F136)</f>
        <v>0</v>
      </c>
    </row>
    <row r="138" spans="1:6" s="90" customFormat="1" ht="13.8">
      <c r="A138" s="108"/>
      <c r="B138" s="99"/>
      <c r="C138" s="86"/>
      <c r="D138" s="94"/>
      <c r="E138" s="106"/>
      <c r="F138" s="106"/>
    </row>
    <row r="139" spans="1:6">
      <c r="A139" s="48">
        <v>8</v>
      </c>
      <c r="B139" s="49" t="s">
        <v>452</v>
      </c>
      <c r="C139" s="50"/>
      <c r="D139" s="51"/>
      <c r="E139" s="52"/>
      <c r="F139" s="52"/>
    </row>
    <row r="140" spans="1:6" s="90" customFormat="1" ht="13.8">
      <c r="A140" s="108">
        <v>8.1</v>
      </c>
      <c r="B140" s="99" t="s">
        <v>446</v>
      </c>
      <c r="C140" s="86" t="s">
        <v>43</v>
      </c>
      <c r="D140" s="86">
        <v>5</v>
      </c>
      <c r="E140" s="89"/>
      <c r="F140" s="89">
        <f>D140*E140</f>
        <v>0</v>
      </c>
    </row>
    <row r="141" spans="1:6" s="90" customFormat="1" ht="13.8">
      <c r="A141" s="108">
        <v>8.1999999999999993</v>
      </c>
      <c r="B141" s="99" t="s">
        <v>447</v>
      </c>
      <c r="C141" s="86" t="s">
        <v>43</v>
      </c>
      <c r="D141" s="86">
        <f>D140*2</f>
        <v>10</v>
      </c>
      <c r="E141" s="89"/>
      <c r="F141" s="89">
        <f>D141*E141</f>
        <v>0</v>
      </c>
    </row>
    <row r="142" spans="1:6" s="90" customFormat="1" ht="13.8">
      <c r="A142" s="108">
        <v>8.3000000000000007</v>
      </c>
      <c r="B142" s="99" t="s">
        <v>448</v>
      </c>
      <c r="C142" s="86" t="s">
        <v>43</v>
      </c>
      <c r="D142" s="86">
        <v>5</v>
      </c>
      <c r="E142" s="89"/>
      <c r="F142" s="89">
        <f>D142*E142</f>
        <v>0</v>
      </c>
    </row>
    <row r="143" spans="1:6" s="90" customFormat="1" ht="41.4">
      <c r="A143" s="108">
        <v>8.4</v>
      </c>
      <c r="B143" s="99" t="s">
        <v>449</v>
      </c>
      <c r="C143" s="86" t="s">
        <v>43</v>
      </c>
      <c r="D143" s="86">
        <v>5</v>
      </c>
      <c r="E143" s="89"/>
      <c r="F143" s="89">
        <f>D143*E143</f>
        <v>0</v>
      </c>
    </row>
    <row r="144" spans="1:6" s="90" customFormat="1" ht="13.8">
      <c r="A144" s="108">
        <v>8.5</v>
      </c>
      <c r="B144" s="99" t="s">
        <v>450</v>
      </c>
      <c r="C144" s="86" t="s">
        <v>70</v>
      </c>
      <c r="D144" s="86">
        <v>5</v>
      </c>
      <c r="E144" s="89"/>
      <c r="F144" s="89">
        <f>D144*E144</f>
        <v>0</v>
      </c>
    </row>
    <row r="145" spans="1:6" s="90" customFormat="1">
      <c r="A145" s="17"/>
      <c r="B145" s="98" t="s">
        <v>122</v>
      </c>
      <c r="C145" s="9"/>
      <c r="D145" s="9"/>
      <c r="E145" s="7"/>
      <c r="F145" s="60">
        <f>SUM(F140:F144)</f>
        <v>0</v>
      </c>
    </row>
    <row r="146" spans="1:6" s="90" customFormat="1" ht="13.8">
      <c r="A146" s="108"/>
      <c r="B146" s="99"/>
      <c r="C146" s="86"/>
      <c r="D146" s="109"/>
      <c r="E146" s="106"/>
      <c r="F146" s="106"/>
    </row>
    <row r="147" spans="1:6">
      <c r="A147" s="48">
        <v>9</v>
      </c>
      <c r="B147" s="49" t="s">
        <v>453</v>
      </c>
      <c r="C147" s="50"/>
      <c r="D147" s="51"/>
      <c r="E147" s="52"/>
      <c r="F147" s="52"/>
    </row>
    <row r="148" spans="1:6" s="90" customFormat="1" ht="13.8">
      <c r="A148" s="108">
        <v>9.1</v>
      </c>
      <c r="B148" s="99" t="s">
        <v>446</v>
      </c>
      <c r="C148" s="86" t="s">
        <v>43</v>
      </c>
      <c r="D148" s="86">
        <v>2</v>
      </c>
      <c r="E148" s="89"/>
      <c r="F148" s="89">
        <f>D148*E148</f>
        <v>0</v>
      </c>
    </row>
    <row r="149" spans="1:6" s="90" customFormat="1" ht="13.8">
      <c r="A149" s="108">
        <v>9.1999999999999993</v>
      </c>
      <c r="B149" s="99" t="s">
        <v>447</v>
      </c>
      <c r="C149" s="86" t="s">
        <v>43</v>
      </c>
      <c r="D149" s="86">
        <f>D148*2</f>
        <v>4</v>
      </c>
      <c r="E149" s="89"/>
      <c r="F149" s="89">
        <f>D149*E149</f>
        <v>0</v>
      </c>
    </row>
    <row r="150" spans="1:6" s="90" customFormat="1" ht="13.8">
      <c r="A150" s="108">
        <v>9.3000000000000007</v>
      </c>
      <c r="B150" s="99" t="s">
        <v>448</v>
      </c>
      <c r="C150" s="86" t="s">
        <v>43</v>
      </c>
      <c r="D150" s="86">
        <v>2</v>
      </c>
      <c r="E150" s="89"/>
      <c r="F150" s="89">
        <f>D150*E150</f>
        <v>0</v>
      </c>
    </row>
    <row r="151" spans="1:6" s="90" customFormat="1" ht="41.4">
      <c r="A151" s="108">
        <v>9.4</v>
      </c>
      <c r="B151" s="99" t="s">
        <v>449</v>
      </c>
      <c r="C151" s="86" t="s">
        <v>43</v>
      </c>
      <c r="D151" s="86">
        <v>17</v>
      </c>
      <c r="E151" s="89"/>
      <c r="F151" s="89">
        <f>D151*E151</f>
        <v>0</v>
      </c>
    </row>
    <row r="152" spans="1:6" s="90" customFormat="1" ht="13.8">
      <c r="A152" s="108">
        <v>9.5</v>
      </c>
      <c r="B152" s="99" t="s">
        <v>450</v>
      </c>
      <c r="C152" s="86" t="s">
        <v>70</v>
      </c>
      <c r="D152" s="86">
        <v>17</v>
      </c>
      <c r="E152" s="89"/>
      <c r="F152" s="89">
        <f>D152*E152</f>
        <v>0</v>
      </c>
    </row>
    <row r="153" spans="1:6" s="90" customFormat="1">
      <c r="A153" s="17"/>
      <c r="B153" s="98" t="s">
        <v>122</v>
      </c>
      <c r="C153" s="9"/>
      <c r="D153" s="9"/>
      <c r="E153" s="7"/>
      <c r="F153" s="60">
        <f>SUM(F148:F152)</f>
        <v>0</v>
      </c>
    </row>
    <row r="154" spans="1:6" s="90" customFormat="1" ht="13.8">
      <c r="A154" s="108"/>
      <c r="B154" s="99"/>
      <c r="C154" s="86"/>
      <c r="D154" s="109"/>
      <c r="E154" s="106"/>
      <c r="F154" s="106"/>
    </row>
    <row r="155" spans="1:6">
      <c r="A155" s="48">
        <v>10</v>
      </c>
      <c r="B155" s="49" t="s">
        <v>454</v>
      </c>
      <c r="C155" s="50"/>
      <c r="D155" s="51"/>
      <c r="E155" s="52"/>
      <c r="F155" s="52"/>
    </row>
    <row r="156" spans="1:6" s="90" customFormat="1" ht="13.8">
      <c r="A156" s="110">
        <v>10.1</v>
      </c>
      <c r="B156" s="99" t="s">
        <v>446</v>
      </c>
      <c r="C156" s="111" t="s">
        <v>43</v>
      </c>
      <c r="D156" s="111">
        <v>10</v>
      </c>
      <c r="E156" s="89"/>
      <c r="F156" s="89">
        <f>D156*E156</f>
        <v>0</v>
      </c>
    </row>
    <row r="157" spans="1:6" s="90" customFormat="1" ht="13.8">
      <c r="A157" s="110">
        <v>10.199999999999999</v>
      </c>
      <c r="B157" s="99" t="s">
        <v>447</v>
      </c>
      <c r="C157" s="111" t="s">
        <v>43</v>
      </c>
      <c r="D157" s="111">
        <v>36</v>
      </c>
      <c r="E157" s="89"/>
      <c r="F157" s="89">
        <f>D157*E157</f>
        <v>0</v>
      </c>
    </row>
    <row r="158" spans="1:6" s="90" customFormat="1" ht="13.8">
      <c r="A158" s="110">
        <v>10.3</v>
      </c>
      <c r="B158" s="99" t="s">
        <v>448</v>
      </c>
      <c r="C158" s="111" t="s">
        <v>43</v>
      </c>
      <c r="D158" s="111">
        <v>15</v>
      </c>
      <c r="E158" s="89"/>
      <c r="F158" s="89">
        <f>D158*E158</f>
        <v>0</v>
      </c>
    </row>
    <row r="159" spans="1:6" s="90" customFormat="1" ht="41.4">
      <c r="A159" s="110">
        <v>10.4</v>
      </c>
      <c r="B159" s="99" t="s">
        <v>449</v>
      </c>
      <c r="C159" s="111" t="s">
        <v>43</v>
      </c>
      <c r="D159" s="111">
        <v>2</v>
      </c>
      <c r="E159" s="89"/>
      <c r="F159" s="89">
        <f>D159*E159</f>
        <v>0</v>
      </c>
    </row>
    <row r="160" spans="1:6" s="90" customFormat="1" ht="13.8">
      <c r="A160" s="110">
        <v>10.5</v>
      </c>
      <c r="B160" s="99" t="s">
        <v>450</v>
      </c>
      <c r="C160" s="111" t="s">
        <v>70</v>
      </c>
      <c r="D160" s="111">
        <v>15</v>
      </c>
      <c r="E160" s="89"/>
      <c r="F160" s="89">
        <f>D160*E160</f>
        <v>0</v>
      </c>
    </row>
    <row r="161" spans="1:6" s="90" customFormat="1">
      <c r="A161" s="17"/>
      <c r="B161" s="98" t="s">
        <v>122</v>
      </c>
      <c r="C161" s="9"/>
      <c r="D161" s="9"/>
      <c r="E161" s="7"/>
      <c r="F161" s="60">
        <f>SUM(F156:F160)</f>
        <v>0</v>
      </c>
    </row>
    <row r="162" spans="1:6" s="90" customFormat="1" ht="13.8">
      <c r="A162" s="110"/>
      <c r="B162" s="99"/>
      <c r="C162" s="111"/>
      <c r="D162" s="112"/>
      <c r="E162" s="106"/>
      <c r="F162" s="106"/>
    </row>
    <row r="163" spans="1:6">
      <c r="A163" s="48">
        <v>11</v>
      </c>
      <c r="B163" s="49" t="s">
        <v>455</v>
      </c>
      <c r="C163" s="50"/>
      <c r="D163" s="51"/>
      <c r="E163" s="52"/>
      <c r="F163" s="52"/>
    </row>
    <row r="164" spans="1:6" s="90" customFormat="1" ht="13.8">
      <c r="A164" s="108">
        <v>11.1</v>
      </c>
      <c r="B164" s="99" t="s">
        <v>446</v>
      </c>
      <c r="C164" s="86" t="s">
        <v>43</v>
      </c>
      <c r="D164" s="86">
        <v>15</v>
      </c>
      <c r="E164" s="89"/>
      <c r="F164" s="89">
        <f>D164*E164</f>
        <v>0</v>
      </c>
    </row>
    <row r="165" spans="1:6" s="90" customFormat="1" ht="13.8">
      <c r="A165" s="108">
        <v>11.2</v>
      </c>
      <c r="B165" s="99" t="s">
        <v>447</v>
      </c>
      <c r="C165" s="86" t="s">
        <v>43</v>
      </c>
      <c r="D165" s="86">
        <v>12</v>
      </c>
      <c r="E165" s="89"/>
      <c r="F165" s="89">
        <f>D165*E165</f>
        <v>0</v>
      </c>
    </row>
    <row r="166" spans="1:6" s="90" customFormat="1" ht="13.8">
      <c r="A166" s="108">
        <v>11.3</v>
      </c>
      <c r="B166" s="99" t="s">
        <v>448</v>
      </c>
      <c r="C166" s="86" t="s">
        <v>43</v>
      </c>
      <c r="D166" s="86">
        <v>15</v>
      </c>
      <c r="E166" s="89"/>
      <c r="F166" s="89">
        <f>D166*E166</f>
        <v>0</v>
      </c>
    </row>
    <row r="167" spans="1:6" s="90" customFormat="1" ht="41.4">
      <c r="A167" s="108">
        <v>11.4</v>
      </c>
      <c r="B167" s="99" t="s">
        <v>456</v>
      </c>
      <c r="C167" s="86" t="s">
        <v>43</v>
      </c>
      <c r="D167" s="86">
        <v>15</v>
      </c>
      <c r="E167" s="89"/>
      <c r="F167" s="89">
        <f>D167*E167</f>
        <v>0</v>
      </c>
    </row>
    <row r="168" spans="1:6" s="90" customFormat="1" ht="13.8">
      <c r="A168" s="108">
        <v>11.5</v>
      </c>
      <c r="B168" s="99" t="s">
        <v>450</v>
      </c>
      <c r="C168" s="86" t="s">
        <v>70</v>
      </c>
      <c r="D168" s="86">
        <v>15</v>
      </c>
      <c r="E168" s="89"/>
      <c r="F168" s="89">
        <f>D168*E168</f>
        <v>0</v>
      </c>
    </row>
    <row r="169" spans="1:6" s="90" customFormat="1">
      <c r="A169" s="17"/>
      <c r="B169" s="98" t="s">
        <v>122</v>
      </c>
      <c r="C169" s="9"/>
      <c r="D169" s="9"/>
      <c r="E169" s="7"/>
      <c r="F169" s="60">
        <f>SUM(F164:F168)</f>
        <v>0</v>
      </c>
    </row>
    <row r="170" spans="1:6" s="90" customFormat="1" ht="13.8">
      <c r="A170" s="113"/>
      <c r="B170" s="114"/>
      <c r="C170" s="115"/>
      <c r="D170" s="115"/>
      <c r="E170" s="106"/>
      <c r="F170" s="106"/>
    </row>
    <row r="171" spans="1:6">
      <c r="A171" s="48">
        <v>12</v>
      </c>
      <c r="B171" s="49" t="s">
        <v>457</v>
      </c>
      <c r="C171" s="50"/>
      <c r="D171" s="51"/>
      <c r="E171" s="52"/>
      <c r="F171" s="52"/>
    </row>
    <row r="172" spans="1:6" s="90" customFormat="1" ht="27.6">
      <c r="A172" s="108">
        <v>12.1</v>
      </c>
      <c r="B172" s="99" t="s">
        <v>458</v>
      </c>
      <c r="C172" s="86" t="s">
        <v>43</v>
      </c>
      <c r="D172" s="86">
        <v>6</v>
      </c>
      <c r="E172" s="89"/>
      <c r="F172" s="89">
        <f>D172*E172</f>
        <v>0</v>
      </c>
    </row>
    <row r="173" spans="1:6" s="90" customFormat="1" ht="55.2">
      <c r="A173" s="108">
        <v>12.2</v>
      </c>
      <c r="B173" s="99" t="s">
        <v>459</v>
      </c>
      <c r="C173" s="86" t="s">
        <v>43</v>
      </c>
      <c r="D173" s="86">
        <v>6</v>
      </c>
      <c r="E173" s="89"/>
      <c r="F173" s="89">
        <f>D173*E173</f>
        <v>0</v>
      </c>
    </row>
    <row r="174" spans="1:6" s="90" customFormat="1" ht="27.6">
      <c r="A174" s="108">
        <v>12.3</v>
      </c>
      <c r="B174" s="99" t="s">
        <v>460</v>
      </c>
      <c r="C174" s="86" t="s">
        <v>43</v>
      </c>
      <c r="D174" s="94">
        <v>6</v>
      </c>
      <c r="E174" s="89"/>
      <c r="F174" s="89">
        <f>D174*E174</f>
        <v>0</v>
      </c>
    </row>
    <row r="175" spans="1:6" s="90" customFormat="1" ht="27.6">
      <c r="A175" s="108">
        <v>12.4</v>
      </c>
      <c r="B175" s="99" t="s">
        <v>461</v>
      </c>
      <c r="C175" s="86" t="s">
        <v>39</v>
      </c>
      <c r="D175" s="86">
        <v>1</v>
      </c>
      <c r="E175" s="89"/>
      <c r="F175" s="89">
        <f>D175*E175</f>
        <v>0</v>
      </c>
    </row>
    <row r="176" spans="1:6" s="90" customFormat="1">
      <c r="A176" s="17"/>
      <c r="B176" s="98" t="s">
        <v>122</v>
      </c>
      <c r="C176" s="9"/>
      <c r="D176" s="9"/>
      <c r="E176" s="7"/>
      <c r="F176" s="60">
        <f>SUM(F172:F175)</f>
        <v>0</v>
      </c>
    </row>
    <row r="177" spans="1:10" s="29" customFormat="1">
      <c r="A177" s="4"/>
      <c r="B177" s="13"/>
      <c r="C177" s="26"/>
      <c r="D177" s="21"/>
      <c r="E177" s="7"/>
      <c r="F177" s="27"/>
      <c r="G177" s="1"/>
      <c r="H177" s="1"/>
      <c r="I177" s="1"/>
      <c r="J177" s="1"/>
    </row>
    <row r="178" spans="1:10" s="29" customFormat="1" ht="19.5" customHeight="1">
      <c r="A178" s="80"/>
      <c r="B178" s="116" t="s">
        <v>98</v>
      </c>
      <c r="C178" s="80"/>
      <c r="D178" s="80"/>
      <c r="E178" s="82"/>
      <c r="F178" s="81">
        <f>F27+F52+F77+F98+F120+F129+F137+F145+F153+F161+F169+F176</f>
        <v>0</v>
      </c>
      <c r="G178" s="1"/>
      <c r="H178" s="1"/>
      <c r="I178" s="1"/>
      <c r="J178" s="1"/>
    </row>
  </sheetData>
  <mergeCells count="7">
    <mergeCell ref="A1:F1"/>
    <mergeCell ref="A2:A4"/>
    <mergeCell ref="B2:B4"/>
    <mergeCell ref="C2:C4"/>
    <mergeCell ref="D2:D4"/>
    <mergeCell ref="E2:E4"/>
    <mergeCell ref="F2:F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Contract_document" ma:contentTypeID="0x0101002C34C447E6454A40A553EE97A6C4718600C0AD85A285FA8C4A8793D430BCEDAA0A" ma:contentTypeVersion="34" ma:contentTypeDescription="" ma:contentTypeScope="" ma:versionID="2e772f23b73f18eadb341798fb124006">
  <xsd:schema xmlns:xsd="http://www.w3.org/2001/XMLSchema" xmlns:xs="http://www.w3.org/2001/XMLSchema" xmlns:p="http://schemas.microsoft.com/office/2006/metadata/properties" xmlns:ns2="14a9c00f-d9e3-4eb9-aad3-f69239d17d9c" xmlns:ns3="3022d1cc-9911-4d86-8921-f1af51355b6a" xmlns:ns4="508ba6eb-9e09-4fd5-92f2-2d9921329f2d" xmlns:ns5="85bf591c-2bb1-407e-a5a8-c84973aac0eb" targetNamespace="http://schemas.microsoft.com/office/2006/metadata/properties" ma:root="true" ma:fieldsID="067ae3338b3be0c7b16433802809ed80" ns2:_="" ns3:_="" ns4:_="" ns5:_="">
    <xsd:import namespace="14a9c00f-d9e3-4eb9-aad3-f69239d17d9c"/>
    <xsd:import namespace="3022d1cc-9911-4d86-8921-f1af51355b6a"/>
    <xsd:import namespace="508ba6eb-9e09-4fd5-92f2-2d9921329f2d"/>
    <xsd:import namespace="85bf591c-2bb1-407e-a5a8-c84973aac0eb"/>
    <xsd:element name="properties">
      <xsd:complexType>
        <xsd:sequence>
          <xsd:element name="documentManagement">
            <xsd:complexType>
              <xsd:all>
                <xsd:element ref="ns2:o99d250c03344da181939f0145dbc023" minOccurs="0"/>
                <xsd:element ref="ns3:TaxCatchAll" minOccurs="0"/>
                <xsd:element ref="ns3:TaxCatchAllLabel" minOccurs="0"/>
                <xsd:element ref="ns2:kecc0e8a0a3349c79c5d1d6e51bea7c3" minOccurs="0"/>
                <xsd:element ref="ns2:j50cb40f2a0941d2947e6bcbd5d19dce" minOccurs="0"/>
                <xsd:element ref="ns2:jcd7455606374210a964e5d7a999097a" minOccurs="0"/>
                <xsd:element ref="ns2:l9d65098618b4a8fbbe87718e7187e6b" minOccurs="0"/>
                <xsd:element ref="ns2:e2b781e9cad840cd89b90f5a7e989839" minOccurs="0"/>
                <xsd:element ref="ns4:_dlc_DocIdPersistId" minOccurs="0"/>
                <xsd:element ref="ns4:_dlc_DocId" minOccurs="0"/>
                <xsd:element ref="ns4:_dlc_DocIdUrl" minOccurs="0"/>
                <xsd:element ref="ns3:SharedWithUsers" minOccurs="0"/>
                <xsd:element ref="ns3:SharedWithDetails" minOccurs="0"/>
                <xsd:element ref="ns5:MediaServiceMetadata" minOccurs="0"/>
                <xsd:element ref="ns5:MediaServiceFastMetadata" minOccurs="0"/>
                <xsd:element ref="ns5:MediaServiceAutoKeyPoints" minOccurs="0"/>
                <xsd:element ref="ns5:MediaServiceKeyPoints" minOccurs="0"/>
                <xsd:element ref="ns5:lcf76f155ced4ddcb4097134ff3c332f"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ServiceObjectDetectorVersions" minOccurs="0"/>
                <xsd:element ref="ns5:MediaLengthInSecond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9c00f-d9e3-4eb9-aad3-f69239d17d9c" elementFormDefault="qualified">
    <xsd:import namespace="http://schemas.microsoft.com/office/2006/documentManagement/types"/>
    <xsd:import namespace="http://schemas.microsoft.com/office/infopath/2007/PartnerControls"/>
    <xsd:element name="o99d250c03344da181939f0145dbc023" ma:index="8" nillable="true" ma:taxonomy="true" ma:internalName="o99d250c03344da181939f0145dbc023" ma:taxonomyFieldName="Document_Language" ma:displayName="Document_Language" ma:readOnly="false" ma:default="2;#EN|eb0f068f-7d92-44c4-a2e1-052290512cff" ma:fieldId="{899d250c-0334-4da1-8193-9f0145dbc023}" ma:sspId="60552f54-6c29-411d-8801-9a0c08c1a1a0" ma:termSetId="df09f262-5bd0-48f7-8ff9-66e612052d7c" ma:anchorId="00000000-0000-0000-0000-000000000000" ma:open="false" ma:isKeyword="false">
      <xsd:complexType>
        <xsd:sequence>
          <xsd:element ref="pc:Terms" minOccurs="0" maxOccurs="1"/>
        </xsd:sequence>
      </xsd:complexType>
    </xsd:element>
    <xsd:element name="kecc0e8a0a3349c79c5d1d6e51bea7c3" ma:index="12" nillable="true" ma:taxonomy="true" ma:internalName="kecc0e8a0a3349c79c5d1d6e51bea7c3" ma:taxonomyFieldName="Document_Status" ma:displayName="Document_Status" ma:readOnly="false" ma:default="" ma:fieldId="{4ecc0e8a-0a33-49c7-9c5d-1d6e51bea7c3}" ma:sspId="60552f54-6c29-411d-8801-9a0c08c1a1a0" ma:termSetId="44d061db-62b2-4b12-a4d8-975f9639cbdb" ma:anchorId="00000000-0000-0000-0000-000000000000" ma:open="false" ma:isKeyword="false">
      <xsd:complexType>
        <xsd:sequence>
          <xsd:element ref="pc:Terms" minOccurs="0" maxOccurs="1"/>
        </xsd:sequence>
      </xsd:complexType>
    </xsd:element>
    <xsd:element name="j50cb40f2a0941d2947e6bcbd5d19dce" ma:index="14" nillable="true" ma:taxonomy="true" ma:internalName="j50cb40f2a0941d2947e6bcbd5d19dce" ma:taxonomyFieldName="Document_Type" ma:displayName="Document_Type" ma:readOnly="false" ma:default="" ma:fieldId="{350cb40f-2a09-41d2-947e-6bcbd5d19dce}" ma:sspId="60552f54-6c29-411d-8801-9a0c08c1a1a0" ma:termSetId="33f81917-df70-4c8b-9cac-ffa47dc2aabf" ma:anchorId="00000000-0000-0000-0000-000000000000" ma:open="false" ma:isKeyword="false">
      <xsd:complexType>
        <xsd:sequence>
          <xsd:element ref="pc:Terms" minOccurs="0" maxOccurs="1"/>
        </xsd:sequence>
      </xsd:complexType>
    </xsd:element>
    <xsd:element name="jcd7455606374210a964e5d7a999097a" ma:index="16" nillable="true" ma:taxonomy="true" ma:internalName="jcd7455606374210a964e5d7a999097a" ma:taxonomyFieldName="Country" ma:displayName="Country" ma:readOnly="false" ma:default="1;#TZA|dfb3e6fb-85a6-48a3-80f6-c11ba0fe6160" ma:fieldId="{3cd74556-0637-4210-a964-e5d7a999097a}" ma:sspId="60552f54-6c29-411d-8801-9a0c08c1a1a0" ma:termSetId="a5b2ccc0-0626-4c6c-a942-5ad76bcb68f2" ma:anchorId="00000000-0000-0000-0000-000000000000" ma:open="false" ma:isKeyword="false">
      <xsd:complexType>
        <xsd:sequence>
          <xsd:element ref="pc:Terms" minOccurs="0" maxOccurs="1"/>
        </xsd:sequence>
      </xsd:complexType>
    </xsd:element>
    <xsd:element name="l9d65098618b4a8fbbe87718e7187e6b" ma:index="18" nillable="true" ma:taxonomy="true" ma:internalName="l9d65098618b4a8fbbe87718e7187e6b" ma:taxonomyFieldName="Contract_reference" ma:displayName="Contract_reference" ma:readOnly="false" ma:default="" ma:fieldId="{59d65098-618b-4a8f-bbe8-7718e7187e6b}" ma:sspId="60552f54-6c29-411d-8801-9a0c08c1a1a0" ma:termSetId="6b2ff0ad-1426-4170-972c-650f8b36e801" ma:anchorId="00000000-0000-0000-0000-000000000000" ma:open="false" ma:isKeyword="false">
      <xsd:complexType>
        <xsd:sequence>
          <xsd:element ref="pc:Terms" minOccurs="0" maxOccurs="1"/>
        </xsd:sequence>
      </xsd:complexType>
    </xsd:element>
    <xsd:element name="e2b781e9cad840cd89b90f5a7e989839" ma:index="20" nillable="true" ma:taxonomy="true" ma:internalName="e2b781e9cad840cd89b90f5a7e989839" ma:taxonomyFieldName="Project_code" ma:displayName="Project_code" ma:readOnly="false" ma:default="" ma:fieldId="{e2b781e9-cad8-40cd-89b9-0f5a7e989839}" ma:sspId="60552f54-6c29-411d-8801-9a0c08c1a1a0" ma:termSetId="8587b757-e1df-402e-8661-395e63ee94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22d1cc-9911-4d86-8921-f1af51355b6a"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03c943f6-feb1-4864-8ef7-3367d7534576}" ma:internalName="TaxCatchAll" ma:showField="CatchAllData" ma:web="3022d1cc-9911-4d86-8921-f1af51355b6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3c943f6-feb1-4864-8ef7-3367d7534576}" ma:internalName="TaxCatchAllLabel" ma:readOnly="true" ma:showField="CatchAllDataLabel" ma:web="3022d1cc-9911-4d86-8921-f1af51355b6a">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ba6eb-9e09-4fd5-92f2-2d9921329f2d" elementFormDefault="qualified">
    <xsd:import namespace="http://schemas.microsoft.com/office/2006/documentManagement/types"/>
    <xsd:import namespace="http://schemas.microsoft.com/office/infopath/2007/PartnerControls"/>
    <xsd:element name="_dlc_DocIdPersistId" ma:index="22" nillable="true" ma:displayName="Id blijven behouden" ma:description="Id behouden tijdens toevoegen." ma:hidden="true" ma:internalName="_dlc_DocIdPersistId" ma:readOnly="true">
      <xsd:simpleType>
        <xsd:restriction base="dms:Boolean"/>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bf591c-2bb1-407e-a5a8-c84973aac0eb"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60552f54-6c29-411d-8801-9a0c08c1a1a0"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dexed="true" ma:internalName="MediaServiceDateTaken" ma:readOnly="true">
      <xsd:simpleType>
        <xsd:restriction base="dms:Text"/>
      </xsd:simpleType>
    </xsd:element>
    <xsd:element name="MediaServiceLocation" ma:index="37" nillable="true" ma:displayName="Location" ma:indexed="true" ma:internalName="MediaServiceLocation" ma:readOnly="true">
      <xsd:simpleType>
        <xsd:restriction base="dms:Text"/>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508ba6eb-9e09-4fd5-92f2-2d9921329f2d">TZAENABEL-129756839-26761</_dlc_DocId>
    <jcd7455606374210a964e5d7a999097a xmlns="14a9c00f-d9e3-4eb9-aad3-f69239d17d9c">
      <Terms xmlns="http://schemas.microsoft.com/office/infopath/2007/PartnerControls">
        <TermInfo xmlns="http://schemas.microsoft.com/office/infopath/2007/PartnerControls">
          <TermName xmlns="http://schemas.microsoft.com/office/infopath/2007/PartnerControls">TZA</TermName>
          <TermId xmlns="http://schemas.microsoft.com/office/infopath/2007/PartnerControls">dfb3e6fb-85a6-48a3-80f6-c11ba0fe6160</TermId>
        </TermInfo>
      </Terms>
    </jcd7455606374210a964e5d7a999097a>
    <kecc0e8a0a3349c79c5d1d6e51bea7c3 xmlns="14a9c00f-d9e3-4eb9-aad3-f69239d17d9c">
      <Terms xmlns="http://schemas.microsoft.com/office/infopath/2007/PartnerControls"/>
    </kecc0e8a0a3349c79c5d1d6e51bea7c3>
    <o99d250c03344da181939f0145dbc023 xmlns="14a9c00f-d9e3-4eb9-aad3-f69239d17d9c">
      <Terms xmlns="http://schemas.microsoft.com/office/infopath/2007/PartnerControls">
        <TermInfo xmlns="http://schemas.microsoft.com/office/infopath/2007/PartnerControls">
          <TermName xmlns="http://schemas.microsoft.com/office/infopath/2007/PartnerControls">EN</TermName>
          <TermId xmlns="http://schemas.microsoft.com/office/infopath/2007/PartnerControls">eb0f068f-7d92-44c4-a2e1-052290512cff</TermId>
        </TermInfo>
      </Terms>
    </o99d250c03344da181939f0145dbc023>
    <_dlc_DocIdUrl xmlns="508ba6eb-9e09-4fd5-92f2-2d9921329f2d">
      <Url>https://enabelbe.sharepoint.com/sites/TZA/_layouts/15/DocIdRedir.aspx?ID=TZAENABEL-129756839-26761</Url>
      <Description>TZAENABEL-129756839-26761</Description>
    </_dlc_DocIdUrl>
    <j50cb40f2a0941d2947e6bcbd5d19dce xmlns="14a9c00f-d9e3-4eb9-aad3-f69239d17d9c">
      <Terms xmlns="http://schemas.microsoft.com/office/infopath/2007/PartnerControls"/>
    </j50cb40f2a0941d2947e6bcbd5d19dce>
    <TaxCatchAll xmlns="3022d1cc-9911-4d86-8921-f1af51355b6a">
      <Value>185</Value>
      <Value>3</Value>
      <Value>1</Value>
      <Value>14</Value>
    </TaxCatchAll>
    <lcf76f155ced4ddcb4097134ff3c332f xmlns="85bf591c-2bb1-407e-a5a8-c84973aac0eb">
      <Terms xmlns="http://schemas.microsoft.com/office/infopath/2007/PartnerControls"/>
    </lcf76f155ced4ddcb4097134ff3c332f>
    <e2b781e9cad840cd89b90f5a7e989839 xmlns="14a9c00f-d9e3-4eb9-aad3-f69239d17d9c">
      <Terms xmlns="http://schemas.microsoft.com/office/infopath/2007/PartnerControls">
        <TermInfo xmlns="http://schemas.microsoft.com/office/infopath/2007/PartnerControls">
          <TermName xmlns="http://schemas.microsoft.com/office/infopath/2007/PartnerControls">TAN1403211</TermName>
          <TermId xmlns="http://schemas.microsoft.com/office/infopath/2007/PartnerControls">2e4a9ee3-3d90-4c7c-97b0-882fa8ee331d</TermId>
        </TermInfo>
      </Terms>
    </e2b781e9cad840cd89b90f5a7e989839>
    <l9d65098618b4a8fbbe87718e7187e6b xmlns="14a9c00f-d9e3-4eb9-aad3-f69239d17d9c">
      <Terms xmlns="http://schemas.microsoft.com/office/infopath/2007/PartnerControls">
        <TermInfo xmlns="http://schemas.microsoft.com/office/infopath/2007/PartnerControls">
          <TermName xmlns="http://schemas.microsoft.com/office/infopath/2007/PartnerControls">TAN1403211-10095</TermName>
          <TermId xmlns="http://schemas.microsoft.com/office/infopath/2007/PartnerControls">64e226b7-e841-4a87-a0e0-0ae1fd2a6fde</TermId>
        </TermInfo>
      </Terms>
    </l9d65098618b4a8fbbe87718e7187e6b>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C6D331-28FF-4FCA-A0E2-53CEB6D03F9E}">
  <ds:schemaRefs>
    <ds:schemaRef ds:uri="http://schemas.microsoft.com/sharepoint/events"/>
  </ds:schemaRefs>
</ds:datastoreItem>
</file>

<file path=customXml/itemProps2.xml><?xml version="1.0" encoding="utf-8"?>
<ds:datastoreItem xmlns:ds="http://schemas.openxmlformats.org/officeDocument/2006/customXml" ds:itemID="{9A09F23E-972D-4E37-B574-AC9D89277C84}"/>
</file>

<file path=customXml/itemProps3.xml><?xml version="1.0" encoding="utf-8"?>
<ds:datastoreItem xmlns:ds="http://schemas.openxmlformats.org/officeDocument/2006/customXml" ds:itemID="{6D903252-6056-4970-9A5B-08E004D806EC}">
  <ds:schemaRefs>
    <ds:schemaRef ds:uri="http://schemas.microsoft.com/office/2006/metadata/properties"/>
    <ds:schemaRef ds:uri="http://schemas.microsoft.com/office/infopath/2007/PartnerControls"/>
    <ds:schemaRef ds:uri="508ba6eb-9e09-4fd5-92f2-2d9921329f2d"/>
    <ds:schemaRef ds:uri="14a9c00f-d9e3-4eb9-aad3-f69239d17d9c"/>
    <ds:schemaRef ds:uri="3022d1cc-9911-4d86-8921-f1af51355b6a"/>
    <ds:schemaRef ds:uri="85bf591c-2bb1-407e-a5a8-c84973aac0eb"/>
  </ds:schemaRefs>
</ds:datastoreItem>
</file>

<file path=customXml/itemProps4.xml><?xml version="1.0" encoding="utf-8"?>
<ds:datastoreItem xmlns:ds="http://schemas.openxmlformats.org/officeDocument/2006/customXml" ds:itemID="{48017D66-A45F-48F4-A8E7-6E48CAF97A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LOT 1</vt:lpstr>
      <vt:lpstr>LOT 2</vt:lpstr>
      <vt:lpstr>LOT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SCHEERLINCK, Indra</dc:creator>
  <cp:lastModifiedBy>SCHEERLINCK, Indra</cp:lastModifiedBy>
  <dcterms:created xsi:type="dcterms:W3CDTF">2024-09-11T19:40:35Z</dcterms:created>
  <dcterms:modified xsi:type="dcterms:W3CDTF">2024-09-12T13:03:17Z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0x0101002C34C447E6454A40A553EE97A6C4718600C0AD85A285FA8C4A8793D430BCEDAA0A</vt:lpwstr>
  </property>
  <property fmtid="{D5CDD505-2E9C-101B-9397-08002B2CF9AE}" pid="4" name="Document_Language">
    <vt:lpwstr>3</vt:lpwstr>
  </property>
  <property fmtid="{D5CDD505-2E9C-101B-9397-08002B2CF9AE}" pid="5" name="Document_Type">
    <vt:lpwstr/>
  </property>
  <property fmtid="{D5CDD505-2E9C-101B-9397-08002B2CF9AE}" pid="6" name="Country">
    <vt:lpwstr>1;#TZA|dfb3e6fb-85a6-48a3-80f6-c11ba0fe6160</vt:lpwstr>
  </property>
  <property fmtid="{D5CDD505-2E9C-101B-9397-08002B2CF9AE}" pid="7" name="_dlc_DocIdItemGuid">
    <vt:lpwstr>eeb2602b-56d5-4594-9059-a69b79c3e2d3</vt:lpwstr>
  </property>
  <property fmtid="{D5CDD505-2E9C-101B-9397-08002B2CF9AE}" pid="8" name="Document_Status">
    <vt:lpwstr/>
  </property>
  <property fmtid="{D5CDD505-2E9C-101B-9397-08002B2CF9AE}" pid="9" name="Contract_reference">
    <vt:lpwstr>185</vt:lpwstr>
  </property>
  <property fmtid="{D5CDD505-2E9C-101B-9397-08002B2CF9AE}" pid="10" name="Project_code">
    <vt:lpwstr>14</vt:lpwstr>
  </property>
  <property fmtid="{D5CDD505-2E9C-101B-9397-08002B2CF9AE}" pid="11" name="e2b781e9cad840cd89b90f5a7e989839">
    <vt:lpwstr/>
  </property>
  <property fmtid="{D5CDD505-2E9C-101B-9397-08002B2CF9AE}" pid="12" name="l9d65098618b4a8fbbe87718e7187e6b">
    <vt:lpwstr/>
  </property>
  <property fmtid="{D5CDD505-2E9C-101B-9397-08002B2CF9AE}" pid="13" name="_docset_NoMedatataSyncRequired">
    <vt:lpwstr>False</vt:lpwstr>
  </property>
</Properties>
</file>