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ngani52656\OneDrive - ENABEL\Documents\DQE\"/>
    </mc:Choice>
  </mc:AlternateContent>
  <xr:revisionPtr revIDLastSave="0" documentId="13_ncr:1_{3C2E78DC-1B1B-4EA9-9AD8-BC5BAAA5AF49}" xr6:coauthVersionLast="36" xr6:coauthVersionMax="47" xr10:uidLastSave="{00000000-0000-0000-0000-000000000000}"/>
  <bookViews>
    <workbookView xWindow="-108" yWindow="-108" windowWidth="23256" windowHeight="12720" xr2:uid="{37849344-9A3E-4347-B4DD-A485DCEBAA33}"/>
  </bookViews>
  <sheets>
    <sheet name="LOT1_Dedougou" sheetId="1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7" i="18" l="1"/>
  <c r="C256" i="18"/>
  <c r="C255" i="18"/>
  <c r="C254" i="18"/>
  <c r="C253" i="18"/>
  <c r="C252" i="18"/>
  <c r="C251" i="18"/>
  <c r="C248" i="18"/>
  <c r="C245" i="18"/>
  <c r="C244" i="18"/>
  <c r="C243" i="18"/>
  <c r="C242" i="18"/>
  <c r="C241" i="18"/>
  <c r="C238" i="18"/>
  <c r="C237" i="18"/>
  <c r="C236" i="18"/>
  <c r="C235" i="18"/>
  <c r="C234" i="18"/>
  <c r="C233" i="18"/>
  <c r="B271" i="18"/>
  <c r="C271" i="18" s="1"/>
  <c r="D271" i="18" s="1"/>
  <c r="C219" i="18"/>
  <c r="C218" i="18"/>
  <c r="C217" i="18"/>
  <c r="C214" i="18"/>
  <c r="C213" i="18"/>
  <c r="C212" i="18"/>
  <c r="C209" i="18"/>
  <c r="C208" i="18"/>
  <c r="C207" i="18"/>
  <c r="C206" i="18"/>
  <c r="C205" i="18"/>
  <c r="C202" i="18"/>
  <c r="C201" i="18"/>
  <c r="C198" i="18"/>
  <c r="C197" i="18"/>
  <c r="C196" i="18"/>
  <c r="C193" i="18"/>
  <c r="C190" i="18"/>
  <c r="C189" i="18"/>
  <c r="C186" i="18"/>
  <c r="C185" i="18"/>
  <c r="C182" i="18"/>
  <c r="C181" i="18"/>
  <c r="C180" i="18"/>
  <c r="C179" i="18"/>
  <c r="C178" i="18"/>
  <c r="C177" i="18"/>
  <c r="C176" i="18"/>
  <c r="C175" i="18"/>
  <c r="C174" i="18"/>
  <c r="C173" i="18"/>
  <c r="C172" i="18"/>
  <c r="C164" i="18"/>
  <c r="C169" i="18"/>
  <c r="C168" i="18"/>
  <c r="C167" i="18"/>
  <c r="C166" i="18"/>
  <c r="C165" i="18"/>
  <c r="C158" i="18"/>
  <c r="C157" i="18"/>
  <c r="C156" i="18"/>
  <c r="C155" i="18"/>
  <c r="C85" i="18"/>
  <c r="C86" i="18"/>
  <c r="C87" i="18"/>
  <c r="C88" i="18"/>
  <c r="C94" i="18"/>
  <c r="C95" i="18"/>
  <c r="C96" i="18"/>
  <c r="C97" i="18"/>
  <c r="C98" i="18"/>
  <c r="C101" i="18"/>
  <c r="C102" i="18"/>
  <c r="C103" i="18"/>
  <c r="C104" i="18"/>
  <c r="C105" i="18"/>
  <c r="C106" i="18"/>
  <c r="C107" i="18"/>
  <c r="C108" i="18"/>
  <c r="C109" i="18"/>
  <c r="C110" i="18"/>
  <c r="C111" i="18"/>
  <c r="C114" i="18"/>
  <c r="C115" i="18"/>
  <c r="C118" i="18"/>
  <c r="C119" i="18"/>
  <c r="C122" i="18"/>
  <c r="C125" i="18"/>
  <c r="C126" i="18"/>
  <c r="C127" i="18"/>
  <c r="C130" i="18"/>
  <c r="C131" i="18"/>
  <c r="C134" i="18"/>
  <c r="C135" i="18"/>
  <c r="C136" i="18"/>
  <c r="C139" i="18"/>
  <c r="C140" i="18"/>
  <c r="C141" i="18"/>
  <c r="C42" i="18"/>
  <c r="B268" i="18" l="1"/>
  <c r="B269" i="18" l="1"/>
  <c r="C269" i="18" s="1"/>
  <c r="D269" i="18" s="1"/>
  <c r="B270" i="18"/>
  <c r="C270" i="18" s="1"/>
  <c r="D270" i="18" s="1"/>
  <c r="C268" i="18"/>
  <c r="B273" i="18" l="1"/>
  <c r="C273" i="18"/>
  <c r="D268" i="18"/>
  <c r="D273" i="18" s="1"/>
</calcChain>
</file>

<file path=xl/sharedStrings.xml><?xml version="1.0" encoding="utf-8"?>
<sst xmlns="http://schemas.openxmlformats.org/spreadsheetml/2006/main" count="432" uniqueCount="117">
  <si>
    <t>DESIGNATION</t>
  </si>
  <si>
    <t>UNITÉ</t>
  </si>
  <si>
    <t>QUANTITÉS</t>
  </si>
  <si>
    <t>PRIX UNITAIRE</t>
  </si>
  <si>
    <t>PRIX TOTAL</t>
  </si>
  <si>
    <t>I/ TERRASSEMENT</t>
  </si>
  <si>
    <t>Décapage et nivellement 1m au pourtour</t>
  </si>
  <si>
    <t>m2</t>
  </si>
  <si>
    <t>Implantation</t>
  </si>
  <si>
    <t>ff</t>
  </si>
  <si>
    <t xml:space="preserve">Fouilles en puit pour fosses latrines +puisards </t>
  </si>
  <si>
    <t>m3</t>
  </si>
  <si>
    <t>Remblais sous dallage</t>
  </si>
  <si>
    <t>Remblais sans apport latéritique</t>
  </si>
  <si>
    <t>Nettoyage de chantier</t>
  </si>
  <si>
    <t>Béton de propreté dosé à 150 kg/m3 pour semelles latrine et puisard épais=0,05m</t>
  </si>
  <si>
    <t>Béton armé dosé à 350 kg/m3 pour semelles filantes pour latrine</t>
  </si>
  <si>
    <t>Maçonnerie d'agglos pleins de 15x20x40 cm (fosse + soubassement) latrine + puisards + cabine</t>
  </si>
  <si>
    <t>Béton armé dosé à 350 kg/m3 pour poteaux (fosse)</t>
  </si>
  <si>
    <t>Enduits lisse étanche sur murs intérieurs (fosse)</t>
  </si>
  <si>
    <t>III/ SUPERSTRUCTURE</t>
  </si>
  <si>
    <t>Béton armé dosé à 350 kg/m3 pour raidisseurs pour cabine</t>
  </si>
  <si>
    <t>Béton armé dosé à 350 kg/m3 pour rampe +bèche y compris barres métalliques sur rampe d'accès</t>
  </si>
  <si>
    <t>Béton légèrement armé dosé à 250 kg/m3 pour dallage + chape</t>
  </si>
  <si>
    <t>Maçonnerie d'agglos pleins de 15x20x40 (muret soubassement + une partie de la cabine)</t>
  </si>
  <si>
    <t>Maçonnerie d'agglos creux de 10x20x40</t>
  </si>
  <si>
    <t>Maçonnerie d'agglos creux de 15x20x40cm Har=2,4m, Hav=2,1m ; Harpmr=2,6m et Havpmr=2,3m</t>
  </si>
  <si>
    <t>Maçonnerie de claustras d'aération type boite à lettre + toutes suggestions</t>
  </si>
  <si>
    <t>Maçonnerie de claustras de ventilation +toutes suggestions</t>
  </si>
  <si>
    <t>U</t>
  </si>
  <si>
    <t>Enduits sur murs intérieurs et extérieurs des cabines</t>
  </si>
  <si>
    <t>IV/ MENUISERIE MÉTALLIQUE ET BOIS</t>
  </si>
  <si>
    <t>V/ CHARPENTE - COUVERTURE</t>
  </si>
  <si>
    <t>VI/ REVÊTEMENT ET ÉTANCHÉITÉ</t>
  </si>
  <si>
    <t>Relevé d'étanchéité au paxaluminium de 40</t>
  </si>
  <si>
    <t>VII/ PEINTURE</t>
  </si>
  <si>
    <t>VIII/ AMENAGEMENT CABINE PMR</t>
  </si>
  <si>
    <t>Ensemble pose de bidet+ toutes suggestions</t>
  </si>
  <si>
    <t>Barre de soutien en tube rond de 40</t>
  </si>
  <si>
    <t>ml</t>
  </si>
  <si>
    <t>Fouilles en en rigole pour fondations murs</t>
  </si>
  <si>
    <t>PM</t>
  </si>
  <si>
    <t>Ensemble puisard + toutes suggestion</t>
  </si>
  <si>
    <t>Ens</t>
  </si>
  <si>
    <t>Béton armé dosé à 350 kg/m3 pour linteau et dalle de femeture</t>
  </si>
  <si>
    <t>IX/ AMENAGEMENT CABINE GHM</t>
  </si>
  <si>
    <t>Socle 40cm x 60 cm sur 30cm de hauteur en béton armé dosé à 350kg/m3 y compris marche d'accès, enduit et toutes suggestions</t>
  </si>
  <si>
    <t>Ensemble de crochet métallique en tube rond de 40</t>
  </si>
  <si>
    <t>Fourniture et pose de carreaux sur socle et sol de l'aire de lavage</t>
  </si>
  <si>
    <t>Aménagement orifice d'évacuation des serviettes usagées</t>
  </si>
  <si>
    <t>X/ AMENAGEMENT MARCHE BLOC-DLM</t>
  </si>
  <si>
    <t>Fournitures et pose de pavés pour marche d'accès des cabines au dispositif de lavage de mains (DLM) et toutes suggestions</t>
  </si>
  <si>
    <t xml:space="preserve">
Visibilité au format A3 des logos Enabel et le bailleur, imprimée en peinture sur un fond blanc sur les portes des cabines.</t>
  </si>
  <si>
    <t>XI/ Visibilité et sensibilisation non verbale</t>
  </si>
  <si>
    <t>Dessin du jeu de la "marelle garçon" ou des empreintes de pas peintes en rouge sur les pavés, chaque empreinte mesurant 20 cm de long sur 10 cm de large.</t>
  </si>
  <si>
    <t xml:space="preserve">
Dessin ou calligraphie d'un message de sensibilisation sur le mur extérieur d'intimité du bloc de latrines.</t>
  </si>
  <si>
    <t xml:space="preserve">
Aménagement de l'aire de lavage des mains, mesurant 2x1,5 mètres, avec du granite de granulométrie moyenne de 3 mm, comprenant également un siphon de sol et un puisard de volume 1 m³ (1x1x1 m).</t>
  </si>
  <si>
    <t>Sous total terassement</t>
  </si>
  <si>
    <t>Sous total infrastructure</t>
  </si>
  <si>
    <t>TOTAL GENERAL HTVA</t>
  </si>
  <si>
    <t>TVA</t>
  </si>
  <si>
    <t>TOTAL GENERAL TTC</t>
  </si>
  <si>
    <t>Demolition du bloc de latrine-douche abandonne+Vidange des anciennes fosses +depotages des boues vidangées+compactages des fosses</t>
  </si>
  <si>
    <t>Sous total supersteructure</t>
  </si>
  <si>
    <t>Sous total menuiserie métallique et bois</t>
  </si>
  <si>
    <t>Sous total charpente-couverture</t>
  </si>
  <si>
    <t>Sous total revêtement et étanchéité</t>
  </si>
  <si>
    <t>Peinture de fond + caligraphie de sensibilisation non verbale sur mur d'intimité extérieur et toutes suggestions</t>
  </si>
  <si>
    <t>FF</t>
  </si>
  <si>
    <t>Sous total peinture</t>
  </si>
  <si>
    <t>Sous total amenagement cabine PMR</t>
  </si>
  <si>
    <t>Sous total amenagement cabine GHM</t>
  </si>
  <si>
    <t>Sous total amenagement marche Bloc-aire de lavage</t>
  </si>
  <si>
    <t>Sous total visibilité et sensibilisation non verbale</t>
  </si>
  <si>
    <t xml:space="preserve">
Visibilité au format 1,80mx0,70m des logos Enabel et le bailleur, imprimée en peinture sur un fond blanc sur les mur d'intimité </t>
  </si>
  <si>
    <t>Fouilles en puit pour fosses latrines</t>
  </si>
  <si>
    <t>Maçonnerie d'agglos pleins de 15x20x40 cm (fosse + soubassement) latrine + cabine</t>
  </si>
  <si>
    <t>Porte à châssis métallique un battant pleine 70 x 1,80 m compris anti-rouille, toutes sujétions (avec des boucles soudées sur les portes, et 1 cadena)</t>
  </si>
  <si>
    <t>Porte à châssis métallique un battant pleine 90 x 1,80 m compris anti-rouille, toutes sujétions (avec des boucles soudées sur les portes, et 1 cadena)</t>
  </si>
  <si>
    <t>II/ INFRASTRUCTURE</t>
  </si>
  <si>
    <r>
      <t>Peinture fom lavable sur murs intérieur de la cabine (</t>
    </r>
    <r>
      <rPr>
        <sz val="11"/>
        <rFont val="Calibri"/>
        <family val="2"/>
        <scheme val="minor"/>
      </rPr>
      <t>de couleur blanche sale</t>
    </r>
    <r>
      <rPr>
        <sz val="11"/>
        <color theme="1"/>
        <rFont val="Calibri"/>
        <family val="2"/>
        <scheme val="minor"/>
      </rPr>
      <t>)</t>
    </r>
  </si>
  <si>
    <t>Peinture glycéro sur menuiserie métallique (de couleur grise Enabel)</t>
  </si>
  <si>
    <t>Enduit tyrolien extérieurs y compris signalitiques "Hommes" et PMR de couleur jaune</t>
  </si>
  <si>
    <t>Enduit tyrolien extérieurs y compris signalitiques "filles" et GHM de couleur jaune</t>
  </si>
  <si>
    <t>IX/ AMENAGEMENT MARCHE BLOC-DLM</t>
  </si>
  <si>
    <t>X/ Visibilité et sensibilisation non verbale</t>
  </si>
  <si>
    <t>Regard de visite (50cmx50cm) + toutes suggestions</t>
  </si>
  <si>
    <t>fouille en puit pour pour fosses</t>
  </si>
  <si>
    <t>Remblais compacté</t>
  </si>
  <si>
    <t>Béton ordinaire dosé à 250 kg/m3 pour fondation de la fosse</t>
  </si>
  <si>
    <t>Béton ordinaire dosé à 250 kg/m3 pour fondation du Bac</t>
  </si>
  <si>
    <t>Maçonnerie d'agglos pleins de 15x20x40 (fosse)</t>
  </si>
  <si>
    <t>Fourniture et pose de tuyau de raccordement au puisard en PVC 63mm</t>
  </si>
  <si>
    <t>Fourniture et pose de moellon</t>
  </si>
  <si>
    <t>III/ DALLE</t>
  </si>
  <si>
    <t>Béton armé dosé à 350 kg/m3</t>
  </si>
  <si>
    <t>Sous total dallage</t>
  </si>
  <si>
    <t>IV/ SUPERSTRUCTURE</t>
  </si>
  <si>
    <t>Béton ordinaire dosé à 250 kg/m3 pour dallages du Bac</t>
  </si>
  <si>
    <t>Maçonnerie d'agglos pleins de 15x20x40</t>
  </si>
  <si>
    <t>Ensemble carrelage</t>
  </si>
  <si>
    <t>Sous total superstructure</t>
  </si>
  <si>
    <t>Syphon de sol de diamètre 120</t>
  </si>
  <si>
    <t>Fourniture et pose des support de sèche linge en cornière de 50x50x5 de hauteur 1,80 avec un ancrage de 40 cm au minimum au sol</t>
  </si>
  <si>
    <t>Fourniture de corde de diamètre 10 mm de 4 rangés  de 80 m chacun</t>
  </si>
  <si>
    <t>Fourniture et pose des tubes de 50x50  pour la charpente y compris les fers d'attache et toutes sujétions</t>
  </si>
  <si>
    <t>Couverture en tôles prélaquet de couleur verte 35/100 y compris toutes sujétions</t>
  </si>
  <si>
    <t xml:space="preserve">Lot 1 : Travaux de réalisation de 2 blocs de latrine à 4 cabines y compris GMH et PMR pour les patientes ,1 bloc de latrine à 4 cabines y compris PMR pour les patients  et 1 aire de lavage munie de puisard au sein du CMU de Dédougou dans la Commune de Dédougou &amp; Travaux de réalisations de 4 blocs de latrine à 4 cabines y compris GMH et PMR pour les patientes, &amp; 3 blocs de latrines à 4 cabines y compris PMR pour les patients et 2 aires de lavage au sein du CHR de Dédougou dans la Commune de Dédougou </t>
  </si>
  <si>
    <t>Devis quantitatif et estimatif de 4 blocs de latrines VIP 4 Cabines pour hommes y compris  PMR au CMU et au CHR de Dedougou</t>
  </si>
  <si>
    <t>Devis quantitatif et estimatif de 5 bloc de latrine VIP 4 Cabines pour patientes y compris GHM et PMR au CMU et au CHR de Dédougou</t>
  </si>
  <si>
    <t>Devis quantitatif de 3 Bac à laver raccordés à un puisard</t>
  </si>
  <si>
    <t>RECAPITULATIF GENERAL LOT 1</t>
  </si>
  <si>
    <t>Devis quantitatif et estimatif de 1 bloc de latrine VIP 4 Cabines pour patientes y compris GHM et PMR au CMU (Maternité) de Dédougou</t>
  </si>
  <si>
    <t>TOTAL GENERAL LOT 1</t>
  </si>
  <si>
    <t>XI/ Electricité</t>
  </si>
  <si>
    <t>Tirage et pose de réseau pour l'alimentaition de 6 points lumineux avec interrupteur va et vient dont un point lumineux à l'intérieur de chaque cabine et un point lumineux à l'extérieur et intérieur du mur d'intimité</t>
  </si>
  <si>
    <t>XII/ Electricité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</si>
</sst>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/>
    </xf>
    <xf numFmtId="166" fontId="4" fillId="2" borderId="2" xfId="1" applyNumberFormat="1" applyFont="1" applyFill="1" applyBorder="1" applyAlignment="1">
      <alignment vertical="top" wrapText="1"/>
    </xf>
    <xf numFmtId="166" fontId="5" fillId="0" borderId="1" xfId="1" applyNumberFormat="1" applyFont="1" applyBorder="1" applyAlignment="1">
      <alignment vertical="top"/>
    </xf>
    <xf numFmtId="166" fontId="6" fillId="0" borderId="1" xfId="1" applyNumberFormat="1" applyFont="1" applyBorder="1" applyAlignment="1">
      <alignment vertical="top"/>
    </xf>
    <xf numFmtId="166" fontId="0" fillId="0" borderId="1" xfId="1" applyNumberFormat="1" applyFont="1" applyBorder="1" applyAlignment="1">
      <alignment vertical="top"/>
    </xf>
    <xf numFmtId="166" fontId="6" fillId="0" borderId="1" xfId="1" applyNumberFormat="1" applyFont="1" applyBorder="1" applyAlignment="1">
      <alignment vertical="top" wrapText="1"/>
    </xf>
    <xf numFmtId="166" fontId="0" fillId="0" borderId="0" xfId="1" applyNumberFormat="1" applyFont="1" applyAlignment="1">
      <alignment vertical="top"/>
    </xf>
    <xf numFmtId="164" fontId="6" fillId="0" borderId="1" xfId="1" applyFont="1" applyBorder="1" applyAlignment="1">
      <alignment horizontal="center" vertical="top"/>
    </xf>
    <xf numFmtId="0" fontId="8" fillId="3" borderId="1" xfId="0" applyFont="1" applyFill="1" applyBorder="1"/>
    <xf numFmtId="164" fontId="8" fillId="3" borderId="1" xfId="1" applyFont="1" applyFill="1" applyBorder="1"/>
    <xf numFmtId="166" fontId="0" fillId="0" borderId="0" xfId="1" applyNumberFormat="1" applyFont="1" applyAlignment="1">
      <alignment horizontal="center" vertical="top"/>
    </xf>
    <xf numFmtId="166" fontId="0" fillId="0" borderId="0" xfId="1" applyNumberFormat="1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/>
    <xf numFmtId="0" fontId="8" fillId="3" borderId="9" xfId="0" applyFont="1" applyFill="1" applyBorder="1"/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6" fontId="0" fillId="0" borderId="0" xfId="1" applyNumberFormat="1" applyFont="1" applyAlignment="1">
      <alignment horizontal="center"/>
    </xf>
    <xf numFmtId="166" fontId="4" fillId="2" borderId="8" xfId="1" applyNumberFormat="1" applyFont="1" applyFill="1" applyBorder="1" applyAlignment="1">
      <alignment horizontal="center" vertical="top" wrapText="1"/>
    </xf>
    <xf numFmtId="166" fontId="5" fillId="0" borderId="10" xfId="1" applyNumberFormat="1" applyFont="1" applyBorder="1" applyAlignment="1">
      <alignment horizontal="center" vertical="top"/>
    </xf>
    <xf numFmtId="166" fontId="6" fillId="0" borderId="10" xfId="1" applyNumberFormat="1" applyFont="1" applyBorder="1" applyAlignment="1">
      <alignment horizontal="center" vertical="top"/>
    </xf>
    <xf numFmtId="166" fontId="8" fillId="3" borderId="10" xfId="1" applyNumberFormat="1" applyFont="1" applyFill="1" applyBorder="1" applyAlignment="1">
      <alignment horizontal="center"/>
    </xf>
    <xf numFmtId="166" fontId="0" fillId="0" borderId="12" xfId="1" applyNumberFormat="1" applyFont="1" applyBorder="1" applyAlignment="1">
      <alignment horizontal="center" vertical="top"/>
    </xf>
    <xf numFmtId="166" fontId="1" fillId="0" borderId="10" xfId="1" applyNumberFormat="1" applyFont="1" applyBorder="1" applyAlignment="1">
      <alignment horizontal="center" vertical="top" wrapText="1"/>
    </xf>
    <xf numFmtId="166" fontId="1" fillId="0" borderId="15" xfId="1" applyNumberFormat="1" applyFont="1" applyBorder="1" applyAlignment="1">
      <alignment horizontal="center" vertical="top" wrapText="1"/>
    </xf>
    <xf numFmtId="166" fontId="1" fillId="0" borderId="0" xfId="1" applyNumberFormat="1" applyFont="1" applyBorder="1" applyAlignment="1">
      <alignment horizontal="center" vertical="top" wrapText="1"/>
    </xf>
    <xf numFmtId="166" fontId="4" fillId="2" borderId="16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top" wrapText="1"/>
    </xf>
    <xf numFmtId="166" fontId="6" fillId="0" borderId="17" xfId="1" applyNumberFormat="1" applyFont="1" applyBorder="1" applyAlignment="1">
      <alignment horizontal="center" vertical="top" wrapText="1"/>
    </xf>
    <xf numFmtId="166" fontId="8" fillId="3" borderId="17" xfId="1" applyNumberFormat="1" applyFont="1" applyFill="1" applyBorder="1" applyAlignment="1">
      <alignment horizontal="center"/>
    </xf>
    <xf numFmtId="166" fontId="1" fillId="0" borderId="17" xfId="1" applyNumberFormat="1" applyFont="1" applyBorder="1" applyAlignment="1">
      <alignment horizontal="center" vertical="top" wrapText="1"/>
    </xf>
    <xf numFmtId="166" fontId="1" fillId="0" borderId="18" xfId="1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1" fillId="0" borderId="0" xfId="0" applyFont="1"/>
    <xf numFmtId="0" fontId="1" fillId="0" borderId="16" xfId="0" applyFont="1" applyBorder="1" applyAlignment="1">
      <alignment vertical="top" wrapText="1"/>
    </xf>
    <xf numFmtId="0" fontId="0" fillId="0" borderId="11" xfId="0" applyBorder="1"/>
    <xf numFmtId="0" fontId="0" fillId="0" borderId="12" xfId="0" applyBorder="1"/>
    <xf numFmtId="0" fontId="12" fillId="2" borderId="13" xfId="0" applyFont="1" applyFill="1" applyBorder="1" applyAlignment="1">
      <alignment vertical="top" wrapText="1"/>
    </xf>
    <xf numFmtId="166" fontId="12" fillId="2" borderId="14" xfId="1" applyNumberFormat="1" applyFont="1" applyFill="1" applyBorder="1" applyAlignment="1">
      <alignment horizontal="center" vertical="top" wrapText="1"/>
    </xf>
    <xf numFmtId="166" fontId="12" fillId="2" borderId="15" xfId="1" applyNumberFormat="1" applyFont="1" applyFill="1" applyBorder="1" applyAlignment="1">
      <alignment horizontal="center" vertical="top" wrapText="1"/>
    </xf>
    <xf numFmtId="166" fontId="6" fillId="0" borderId="1" xfId="1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C3BB-A265-4D4C-BC9F-894AD742C0DA}">
  <dimension ref="A1:AO1605"/>
  <sheetViews>
    <sheetView tabSelected="1" zoomScaleNormal="100" workbookViewId="0">
      <selection activeCell="I3" sqref="I3"/>
    </sheetView>
  </sheetViews>
  <sheetFormatPr baseColWidth="10" defaultColWidth="11.44140625" defaultRowHeight="14.4" x14ac:dyDescent="0.3"/>
  <cols>
    <col min="1" max="1" width="45.44140625" style="1" customWidth="1"/>
    <col min="2" max="2" width="16.21875" style="2" customWidth="1"/>
    <col min="3" max="3" width="14.88671875" style="3" customWidth="1"/>
    <col min="4" max="4" width="21.33203125" style="23" customWidth="1"/>
    <col min="5" max="5" width="14.88671875" style="27" bestFit="1" customWidth="1"/>
  </cols>
  <sheetData>
    <row r="1" spans="1:6" ht="78.599999999999994" customHeight="1" thickBot="1" x14ac:dyDescent="0.35">
      <c r="A1" s="70" t="s">
        <v>107</v>
      </c>
      <c r="B1" s="70"/>
      <c r="C1" s="70"/>
      <c r="D1" s="70"/>
      <c r="E1" s="70"/>
      <c r="F1" s="29"/>
    </row>
    <row r="2" spans="1:6" ht="33.6" customHeight="1" thickBot="1" x14ac:dyDescent="0.35">
      <c r="A2"/>
      <c r="B2"/>
      <c r="C2"/>
      <c r="D2"/>
      <c r="E2" s="46"/>
      <c r="F2" s="29"/>
    </row>
    <row r="3" spans="1:6" ht="36.6" customHeight="1" thickBot="1" x14ac:dyDescent="0.35">
      <c r="A3" s="71" t="s">
        <v>112</v>
      </c>
      <c r="B3" s="72"/>
      <c r="C3" s="72"/>
      <c r="D3" s="72"/>
      <c r="E3" s="73"/>
    </row>
    <row r="4" spans="1:6" s="4" customFormat="1" ht="33.6" customHeight="1" x14ac:dyDescent="0.35">
      <c r="A4" s="31" t="s">
        <v>0</v>
      </c>
      <c r="B4" s="10" t="s">
        <v>1</v>
      </c>
      <c r="C4" s="11" t="s">
        <v>2</v>
      </c>
      <c r="D4" s="18" t="s">
        <v>3</v>
      </c>
      <c r="E4" s="47" t="s">
        <v>4</v>
      </c>
    </row>
    <row r="5" spans="1:6" s="5" customFormat="1" ht="15.6" x14ac:dyDescent="0.3">
      <c r="A5" s="32" t="s">
        <v>5</v>
      </c>
      <c r="B5" s="12"/>
      <c r="C5" s="13"/>
      <c r="D5" s="19"/>
      <c r="E5" s="48"/>
    </row>
    <row r="6" spans="1:6" s="5" customFormat="1" ht="41.4" x14ac:dyDescent="0.3">
      <c r="A6" s="33" t="s">
        <v>62</v>
      </c>
      <c r="B6" s="15" t="s">
        <v>29</v>
      </c>
      <c r="C6" s="15">
        <v>2</v>
      </c>
      <c r="D6" s="20"/>
      <c r="E6" s="49"/>
    </row>
    <row r="7" spans="1:6" ht="23.4" customHeight="1" x14ac:dyDescent="0.3">
      <c r="A7" s="33" t="s">
        <v>6</v>
      </c>
      <c r="B7" s="15" t="s">
        <v>7</v>
      </c>
      <c r="C7" s="17">
        <v>59.04</v>
      </c>
      <c r="D7" s="20"/>
      <c r="E7" s="49"/>
    </row>
    <row r="8" spans="1:6" x14ac:dyDescent="0.3">
      <c r="A8" s="34" t="s">
        <v>8</v>
      </c>
      <c r="B8" s="15" t="s">
        <v>9</v>
      </c>
      <c r="C8" s="17">
        <v>1</v>
      </c>
      <c r="D8" s="20"/>
      <c r="E8" s="49"/>
    </row>
    <row r="9" spans="1:6" ht="22.2" customHeight="1" x14ac:dyDescent="0.3">
      <c r="A9" s="33" t="s">
        <v>10</v>
      </c>
      <c r="B9" s="15" t="s">
        <v>11</v>
      </c>
      <c r="C9" s="17">
        <v>38.495599999999996</v>
      </c>
      <c r="D9" s="20"/>
      <c r="E9" s="49"/>
    </row>
    <row r="10" spans="1:6" x14ac:dyDescent="0.3">
      <c r="A10" s="34" t="s">
        <v>40</v>
      </c>
      <c r="B10" s="15" t="s">
        <v>11</v>
      </c>
      <c r="C10" s="17">
        <v>2.27664</v>
      </c>
      <c r="D10" s="20"/>
      <c r="E10" s="49"/>
    </row>
    <row r="11" spans="1:6" x14ac:dyDescent="0.3">
      <c r="A11" s="34" t="s">
        <v>12</v>
      </c>
      <c r="B11" s="15" t="s">
        <v>11</v>
      </c>
      <c r="C11" s="17" t="s">
        <v>41</v>
      </c>
      <c r="D11" s="20"/>
      <c r="E11" s="49"/>
    </row>
    <row r="12" spans="1:6" x14ac:dyDescent="0.3">
      <c r="A12" s="34" t="s">
        <v>13</v>
      </c>
      <c r="B12" s="15" t="s">
        <v>11</v>
      </c>
      <c r="C12" s="17" t="s">
        <v>41</v>
      </c>
      <c r="D12" s="20"/>
      <c r="E12" s="49"/>
    </row>
    <row r="13" spans="1:6" x14ac:dyDescent="0.3">
      <c r="A13" s="34" t="s">
        <v>14</v>
      </c>
      <c r="B13" s="15" t="s">
        <v>9</v>
      </c>
      <c r="C13" s="17">
        <v>1</v>
      </c>
      <c r="D13" s="20"/>
      <c r="E13" s="49"/>
    </row>
    <row r="14" spans="1:6" x14ac:dyDescent="0.3">
      <c r="A14" s="35" t="s">
        <v>57</v>
      </c>
      <c r="B14" s="25"/>
      <c r="C14" s="25"/>
      <c r="D14" s="26"/>
      <c r="E14" s="50"/>
    </row>
    <row r="15" spans="1:6" s="5" customFormat="1" ht="15.6" x14ac:dyDescent="0.3">
      <c r="A15" s="32" t="s">
        <v>79</v>
      </c>
      <c r="B15" s="12"/>
      <c r="C15" s="13"/>
      <c r="D15" s="19"/>
      <c r="E15" s="48"/>
    </row>
    <row r="16" spans="1:6" ht="27.6" x14ac:dyDescent="0.3">
      <c r="A16" s="36" t="s">
        <v>15</v>
      </c>
      <c r="B16" s="15" t="s">
        <v>11</v>
      </c>
      <c r="C16" s="17">
        <v>0.78786750000000005</v>
      </c>
      <c r="D16" s="20"/>
      <c r="E16" s="49"/>
    </row>
    <row r="17" spans="1:5" ht="27.6" x14ac:dyDescent="0.3">
      <c r="A17" s="36" t="s">
        <v>16</v>
      </c>
      <c r="B17" s="15" t="s">
        <v>11</v>
      </c>
      <c r="C17" s="17">
        <v>2.3636024999999998</v>
      </c>
      <c r="D17" s="20"/>
      <c r="E17" s="49"/>
    </row>
    <row r="18" spans="1:5" ht="27.6" x14ac:dyDescent="0.3">
      <c r="A18" s="36" t="s">
        <v>17</v>
      </c>
      <c r="B18" s="15" t="s">
        <v>7</v>
      </c>
      <c r="C18" s="17">
        <v>54.356999999999999</v>
      </c>
      <c r="D18" s="20"/>
      <c r="E18" s="49"/>
    </row>
    <row r="19" spans="1:5" x14ac:dyDescent="0.3">
      <c r="A19" s="33" t="s">
        <v>18</v>
      </c>
      <c r="B19" s="15" t="s">
        <v>11</v>
      </c>
      <c r="C19" s="17">
        <v>0.44999999999999996</v>
      </c>
      <c r="D19" s="20"/>
      <c r="E19" s="49"/>
    </row>
    <row r="20" spans="1:5" x14ac:dyDescent="0.3">
      <c r="A20" s="37" t="s">
        <v>19</v>
      </c>
      <c r="B20" s="15" t="s">
        <v>7</v>
      </c>
      <c r="C20" s="17">
        <v>58.4</v>
      </c>
      <c r="D20" s="20"/>
      <c r="E20" s="49"/>
    </row>
    <row r="21" spans="1:5" x14ac:dyDescent="0.3">
      <c r="A21" s="34" t="s">
        <v>42</v>
      </c>
      <c r="B21" s="15" t="s">
        <v>43</v>
      </c>
      <c r="C21" s="17">
        <v>1</v>
      </c>
      <c r="D21" s="20"/>
      <c r="E21" s="49"/>
    </row>
    <row r="22" spans="1:5" x14ac:dyDescent="0.3">
      <c r="A22" s="35" t="s">
        <v>58</v>
      </c>
      <c r="B22" s="25"/>
      <c r="C22" s="25"/>
      <c r="D22" s="26"/>
      <c r="E22" s="50"/>
    </row>
    <row r="23" spans="1:5" s="5" customFormat="1" ht="15.6" x14ac:dyDescent="0.3">
      <c r="A23" s="38" t="s">
        <v>20</v>
      </c>
      <c r="B23" s="13"/>
      <c r="C23" s="17"/>
      <c r="D23" s="19"/>
      <c r="E23" s="48"/>
    </row>
    <row r="24" spans="1:5" ht="27.6" x14ac:dyDescent="0.3">
      <c r="A24" s="33" t="s">
        <v>21</v>
      </c>
      <c r="B24" s="15" t="s">
        <v>11</v>
      </c>
      <c r="C24" s="17">
        <v>0.54449999999999998</v>
      </c>
      <c r="D24" s="20"/>
      <c r="E24" s="49"/>
    </row>
    <row r="25" spans="1:5" ht="27.6" x14ac:dyDescent="0.3">
      <c r="A25" s="33" t="s">
        <v>22</v>
      </c>
      <c r="B25" s="15" t="s">
        <v>11</v>
      </c>
      <c r="C25" s="17">
        <v>0.40500000000000003</v>
      </c>
      <c r="D25" s="20"/>
      <c r="E25" s="49"/>
    </row>
    <row r="26" spans="1:5" ht="27.6" x14ac:dyDescent="0.3">
      <c r="A26" s="33" t="s">
        <v>44</v>
      </c>
      <c r="B26" s="15" t="s">
        <v>11</v>
      </c>
      <c r="C26" s="17">
        <v>1.8485</v>
      </c>
      <c r="D26" s="20"/>
      <c r="E26" s="49"/>
    </row>
    <row r="27" spans="1:5" ht="27.6" x14ac:dyDescent="0.3">
      <c r="A27" s="33" t="s">
        <v>23</v>
      </c>
      <c r="B27" s="15" t="s">
        <v>11</v>
      </c>
      <c r="C27" s="17">
        <v>1.2712500000000002</v>
      </c>
      <c r="D27" s="20"/>
      <c r="E27" s="49"/>
    </row>
    <row r="28" spans="1:5" ht="27.6" x14ac:dyDescent="0.3">
      <c r="A28" s="33" t="s">
        <v>24</v>
      </c>
      <c r="B28" s="15" t="s">
        <v>7</v>
      </c>
      <c r="C28" s="17">
        <v>6.39</v>
      </c>
      <c r="D28" s="20"/>
      <c r="E28" s="49"/>
    </row>
    <row r="29" spans="1:5" x14ac:dyDescent="0.3">
      <c r="A29" s="33" t="s">
        <v>25</v>
      </c>
      <c r="B29" s="15" t="s">
        <v>7</v>
      </c>
      <c r="C29" s="17">
        <v>9.6</v>
      </c>
      <c r="D29" s="20"/>
      <c r="E29" s="49"/>
    </row>
    <row r="30" spans="1:5" ht="27.6" x14ac:dyDescent="0.3">
      <c r="A30" s="33" t="s">
        <v>26</v>
      </c>
      <c r="B30" s="15" t="s">
        <v>7</v>
      </c>
      <c r="C30" s="17">
        <v>43.339999999999996</v>
      </c>
      <c r="D30" s="20"/>
      <c r="E30" s="49"/>
    </row>
    <row r="31" spans="1:5" ht="27.6" x14ac:dyDescent="0.3">
      <c r="A31" s="33" t="s">
        <v>27</v>
      </c>
      <c r="B31" s="15" t="s">
        <v>7</v>
      </c>
      <c r="C31" s="17">
        <v>0.48</v>
      </c>
      <c r="D31" s="20"/>
      <c r="E31" s="49"/>
    </row>
    <row r="32" spans="1:5" ht="27.6" x14ac:dyDescent="0.3">
      <c r="A32" s="33" t="s">
        <v>28</v>
      </c>
      <c r="B32" s="15" t="s">
        <v>29</v>
      </c>
      <c r="C32" s="17">
        <v>54.545454545454547</v>
      </c>
      <c r="D32" s="20"/>
      <c r="E32" s="49"/>
    </row>
    <row r="33" spans="1:41" x14ac:dyDescent="0.3">
      <c r="A33" s="33" t="s">
        <v>30</v>
      </c>
      <c r="B33" s="15" t="s">
        <v>7</v>
      </c>
      <c r="C33" s="17">
        <v>92.28</v>
      </c>
      <c r="D33" s="20"/>
      <c r="E33" s="49"/>
    </row>
    <row r="34" spans="1:41" ht="27.6" x14ac:dyDescent="0.3">
      <c r="A34" s="33" t="s">
        <v>83</v>
      </c>
      <c r="B34" s="15" t="s">
        <v>7</v>
      </c>
      <c r="C34" s="17">
        <v>42.36</v>
      </c>
      <c r="D34" s="20"/>
      <c r="E34" s="49"/>
    </row>
    <row r="35" spans="1:41" s="25" customFormat="1" ht="18" x14ac:dyDescent="0.35">
      <c r="A35" s="35" t="s">
        <v>63</v>
      </c>
      <c r="E35" s="5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6" customFormat="1" ht="15.6" x14ac:dyDescent="0.3">
      <c r="A36" s="38" t="s">
        <v>31</v>
      </c>
      <c r="B36" s="16"/>
      <c r="C36" s="17"/>
      <c r="D36" s="20"/>
      <c r="E36" s="49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41" ht="41.4" x14ac:dyDescent="0.3">
      <c r="A37" s="39" t="s">
        <v>77</v>
      </c>
      <c r="B37" s="15" t="s">
        <v>29</v>
      </c>
      <c r="C37" s="17">
        <v>3</v>
      </c>
      <c r="D37" s="20"/>
      <c r="E37" s="49"/>
    </row>
    <row r="38" spans="1:41" ht="41.4" x14ac:dyDescent="0.3">
      <c r="A38" s="39" t="s">
        <v>78</v>
      </c>
      <c r="B38" s="15" t="s">
        <v>29</v>
      </c>
      <c r="C38" s="17">
        <v>1</v>
      </c>
      <c r="D38" s="20"/>
      <c r="E38" s="49"/>
    </row>
    <row r="39" spans="1:41" x14ac:dyDescent="0.3">
      <c r="A39" s="35" t="s">
        <v>64</v>
      </c>
      <c r="B39" s="25"/>
      <c r="C39" s="25"/>
      <c r="D39" s="25"/>
      <c r="E39" s="50"/>
    </row>
    <row r="40" spans="1:41" x14ac:dyDescent="0.3">
      <c r="A40" s="38" t="s">
        <v>32</v>
      </c>
      <c r="B40" s="15"/>
      <c r="C40" s="17"/>
      <c r="D40" s="20"/>
      <c r="E40" s="49"/>
    </row>
    <row r="41" spans="1:41" ht="27.6" x14ac:dyDescent="0.3">
      <c r="A41" s="33" t="s">
        <v>106</v>
      </c>
      <c r="B41" s="15" t="s">
        <v>7</v>
      </c>
      <c r="C41" s="17">
        <v>6.9</v>
      </c>
      <c r="D41" s="20"/>
      <c r="E41" s="49"/>
    </row>
    <row r="42" spans="1:41" ht="41.4" x14ac:dyDescent="0.3">
      <c r="A42" s="33" t="s">
        <v>105</v>
      </c>
      <c r="B42" s="15" t="s">
        <v>39</v>
      </c>
      <c r="C42" s="17">
        <f>5.35*2</f>
        <v>10.7</v>
      </c>
      <c r="D42" s="20"/>
      <c r="E42" s="49"/>
    </row>
    <row r="43" spans="1:41" x14ac:dyDescent="0.3">
      <c r="A43" s="35" t="s">
        <v>65</v>
      </c>
      <c r="B43" s="25"/>
      <c r="C43" s="25"/>
      <c r="D43" s="25"/>
      <c r="E43" s="50"/>
    </row>
    <row r="44" spans="1:41" x14ac:dyDescent="0.3">
      <c r="A44" s="38" t="s">
        <v>33</v>
      </c>
      <c r="B44" s="15"/>
      <c r="C44" s="17"/>
      <c r="D44" s="20"/>
      <c r="E44" s="49"/>
    </row>
    <row r="45" spans="1:41" x14ac:dyDescent="0.3">
      <c r="A45" s="34" t="s">
        <v>34</v>
      </c>
      <c r="B45" s="15" t="s">
        <v>7</v>
      </c>
      <c r="C45" s="17">
        <v>4.0199999999999996</v>
      </c>
      <c r="D45" s="20"/>
      <c r="E45" s="49"/>
    </row>
    <row r="46" spans="1:41" x14ac:dyDescent="0.3">
      <c r="A46" s="35" t="s">
        <v>66</v>
      </c>
      <c r="B46" s="25"/>
      <c r="C46" s="25"/>
      <c r="D46" s="25"/>
      <c r="E46" s="50"/>
    </row>
    <row r="47" spans="1:41" x14ac:dyDescent="0.3">
      <c r="A47" s="38" t="s">
        <v>35</v>
      </c>
      <c r="B47" s="15"/>
      <c r="C47" s="17"/>
      <c r="D47" s="20"/>
      <c r="E47" s="49"/>
    </row>
    <row r="48" spans="1:41" ht="28.8" x14ac:dyDescent="0.3">
      <c r="A48" s="40" t="s">
        <v>80</v>
      </c>
      <c r="B48" s="15" t="s">
        <v>7</v>
      </c>
      <c r="C48" s="17">
        <v>42.36</v>
      </c>
      <c r="D48" s="20"/>
      <c r="E48" s="49"/>
    </row>
    <row r="49" spans="1:5" ht="28.8" x14ac:dyDescent="0.3">
      <c r="A49" s="40" t="s">
        <v>81</v>
      </c>
      <c r="B49" s="15" t="s">
        <v>7</v>
      </c>
      <c r="C49" s="17">
        <v>11</v>
      </c>
      <c r="D49" s="20"/>
      <c r="E49" s="49"/>
    </row>
    <row r="50" spans="1:5" ht="41.4" x14ac:dyDescent="0.3">
      <c r="A50" s="33" t="s">
        <v>67</v>
      </c>
      <c r="B50" s="15" t="s">
        <v>68</v>
      </c>
      <c r="C50" s="15">
        <v>1</v>
      </c>
      <c r="D50" s="24"/>
      <c r="E50" s="49"/>
    </row>
    <row r="51" spans="1:5" x14ac:dyDescent="0.3">
      <c r="A51" s="35" t="s">
        <v>69</v>
      </c>
      <c r="B51" s="25"/>
      <c r="C51" s="25"/>
      <c r="D51" s="25"/>
      <c r="E51" s="50"/>
    </row>
    <row r="52" spans="1:5" x14ac:dyDescent="0.3">
      <c r="A52" s="38" t="s">
        <v>36</v>
      </c>
      <c r="B52" s="15"/>
      <c r="C52" s="17"/>
      <c r="D52" s="20"/>
      <c r="E52" s="49"/>
    </row>
    <row r="53" spans="1:5" x14ac:dyDescent="0.3">
      <c r="A53" s="34" t="s">
        <v>37</v>
      </c>
      <c r="B53" s="15" t="s">
        <v>29</v>
      </c>
      <c r="C53" s="17">
        <v>1</v>
      </c>
      <c r="D53" s="20"/>
      <c r="E53" s="49"/>
    </row>
    <row r="54" spans="1:5" x14ac:dyDescent="0.3">
      <c r="A54" s="34" t="s">
        <v>38</v>
      </c>
      <c r="B54" s="15" t="s">
        <v>39</v>
      </c>
      <c r="C54" s="17">
        <v>2</v>
      </c>
      <c r="D54" s="20"/>
      <c r="E54" s="49"/>
    </row>
    <row r="55" spans="1:5" x14ac:dyDescent="0.3">
      <c r="A55" s="35" t="s">
        <v>70</v>
      </c>
      <c r="B55" s="25"/>
      <c r="C55" s="25"/>
      <c r="D55" s="25"/>
      <c r="E55" s="50"/>
    </row>
    <row r="56" spans="1:5" x14ac:dyDescent="0.3">
      <c r="A56" s="38" t="s">
        <v>45</v>
      </c>
      <c r="B56" s="15"/>
      <c r="C56" s="17"/>
      <c r="D56" s="20"/>
      <c r="E56" s="49"/>
    </row>
    <row r="57" spans="1:5" ht="41.4" x14ac:dyDescent="0.3">
      <c r="A57" s="33" t="s">
        <v>46</v>
      </c>
      <c r="B57" s="15" t="s">
        <v>11</v>
      </c>
      <c r="C57" s="17">
        <v>0.10799999999999998</v>
      </c>
      <c r="D57" s="20"/>
      <c r="E57" s="49"/>
    </row>
    <row r="58" spans="1:5" x14ac:dyDescent="0.3">
      <c r="A58" s="33" t="s">
        <v>47</v>
      </c>
      <c r="B58" s="15" t="s">
        <v>39</v>
      </c>
      <c r="C58" s="17">
        <v>2</v>
      </c>
      <c r="D58" s="20"/>
      <c r="E58" s="49"/>
    </row>
    <row r="59" spans="1:5" ht="27.6" x14ac:dyDescent="0.3">
      <c r="A59" s="33" t="s">
        <v>48</v>
      </c>
      <c r="B59" s="15" t="s">
        <v>7</v>
      </c>
      <c r="C59" s="17">
        <v>3</v>
      </c>
      <c r="D59" s="20"/>
      <c r="E59" s="49"/>
    </row>
    <row r="60" spans="1:5" x14ac:dyDescent="0.3">
      <c r="A60" s="34" t="s">
        <v>86</v>
      </c>
      <c r="B60" s="15" t="s">
        <v>43</v>
      </c>
      <c r="C60" s="17">
        <v>1</v>
      </c>
      <c r="D60" s="20"/>
      <c r="E60" s="49"/>
    </row>
    <row r="61" spans="1:5" ht="27.6" x14ac:dyDescent="0.3">
      <c r="A61" s="33" t="s">
        <v>49</v>
      </c>
      <c r="B61" s="15" t="s">
        <v>43</v>
      </c>
      <c r="C61" s="17">
        <v>1</v>
      </c>
      <c r="D61" s="20"/>
      <c r="E61" s="49"/>
    </row>
    <row r="62" spans="1:5" x14ac:dyDescent="0.3">
      <c r="A62" s="35" t="s">
        <v>71</v>
      </c>
      <c r="B62" s="25"/>
      <c r="C62" s="25"/>
      <c r="D62" s="25"/>
      <c r="E62" s="50"/>
    </row>
    <row r="63" spans="1:5" x14ac:dyDescent="0.3">
      <c r="A63" s="38" t="s">
        <v>50</v>
      </c>
      <c r="B63" s="15"/>
      <c r="C63" s="17"/>
      <c r="D63" s="20"/>
      <c r="E63" s="49"/>
    </row>
    <row r="64" spans="1:5" ht="41.4" x14ac:dyDescent="0.3">
      <c r="A64" s="33" t="s">
        <v>51</v>
      </c>
      <c r="B64" s="15" t="s">
        <v>7</v>
      </c>
      <c r="C64" s="17">
        <v>6</v>
      </c>
      <c r="D64" s="20"/>
      <c r="E64" s="49"/>
    </row>
    <row r="65" spans="1:5" ht="72" x14ac:dyDescent="0.3">
      <c r="A65" s="40" t="s">
        <v>56</v>
      </c>
      <c r="B65" s="2" t="s">
        <v>43</v>
      </c>
      <c r="C65" s="3">
        <v>1</v>
      </c>
      <c r="D65" s="21"/>
      <c r="E65" s="49"/>
    </row>
    <row r="66" spans="1:5" ht="57.6" x14ac:dyDescent="0.3">
      <c r="A66" s="40" t="s">
        <v>54</v>
      </c>
      <c r="B66" s="2" t="s">
        <v>7</v>
      </c>
      <c r="C66" s="3">
        <v>6</v>
      </c>
      <c r="D66" s="21"/>
      <c r="E66" s="49"/>
    </row>
    <row r="67" spans="1:5" x14ac:dyDescent="0.3">
      <c r="A67" s="35" t="s">
        <v>72</v>
      </c>
      <c r="B67" s="25"/>
      <c r="C67" s="25"/>
      <c r="D67" s="25"/>
      <c r="E67" s="50"/>
    </row>
    <row r="68" spans="1:5" x14ac:dyDescent="0.3">
      <c r="A68" s="38" t="s">
        <v>53</v>
      </c>
      <c r="B68" s="15"/>
      <c r="C68" s="17"/>
      <c r="D68" s="20"/>
      <c r="E68" s="49"/>
    </row>
    <row r="69" spans="1:5" ht="60" customHeight="1" x14ac:dyDescent="0.3">
      <c r="A69" s="33" t="s">
        <v>52</v>
      </c>
      <c r="B69" s="14" t="s">
        <v>29</v>
      </c>
      <c r="C69" s="14">
        <v>4</v>
      </c>
      <c r="D69" s="22"/>
      <c r="E69" s="49"/>
    </row>
    <row r="70" spans="1:5" ht="55.2" x14ac:dyDescent="0.3">
      <c r="A70" s="41" t="s">
        <v>74</v>
      </c>
      <c r="B70" s="2" t="s">
        <v>29</v>
      </c>
      <c r="C70" s="3">
        <v>1</v>
      </c>
      <c r="D70" s="22"/>
      <c r="E70" s="49"/>
    </row>
    <row r="71" spans="1:5" ht="41.4" x14ac:dyDescent="0.3">
      <c r="A71" s="33" t="s">
        <v>55</v>
      </c>
      <c r="B71" s="14" t="s">
        <v>7</v>
      </c>
      <c r="C71" s="14">
        <v>7</v>
      </c>
      <c r="D71" s="22"/>
      <c r="E71" s="49"/>
    </row>
    <row r="72" spans="1:5" x14ac:dyDescent="0.3">
      <c r="A72" s="35" t="s">
        <v>73</v>
      </c>
      <c r="B72" s="25"/>
      <c r="C72" s="25"/>
      <c r="D72" s="25"/>
      <c r="E72" s="50"/>
    </row>
    <row r="73" spans="1:5" x14ac:dyDescent="0.3">
      <c r="A73" s="38" t="s">
        <v>116</v>
      </c>
      <c r="B73" s="15"/>
      <c r="C73" s="17"/>
      <c r="D73" s="20"/>
      <c r="E73" s="49"/>
    </row>
    <row r="74" spans="1:5" ht="72" x14ac:dyDescent="0.3">
      <c r="A74" s="1" t="s">
        <v>115</v>
      </c>
      <c r="B74" s="15" t="s">
        <v>43</v>
      </c>
      <c r="C74" s="17">
        <v>1</v>
      </c>
      <c r="D74" s="20"/>
      <c r="E74" s="69"/>
    </row>
    <row r="75" spans="1:5" x14ac:dyDescent="0.3">
      <c r="A75" s="42"/>
      <c r="B75" s="8"/>
      <c r="C75" s="9"/>
      <c r="D75" s="28"/>
      <c r="E75" s="51"/>
    </row>
    <row r="76" spans="1:5" ht="15.6" x14ac:dyDescent="0.3">
      <c r="A76" s="43" t="s">
        <v>59</v>
      </c>
      <c r="B76" s="6"/>
      <c r="C76" s="6"/>
      <c r="D76" s="6"/>
      <c r="E76" s="52"/>
    </row>
    <row r="77" spans="1:5" ht="15.6" x14ac:dyDescent="0.3">
      <c r="A77" s="43" t="s">
        <v>60</v>
      </c>
      <c r="B77" s="6"/>
      <c r="C77" s="6"/>
      <c r="D77" s="6"/>
      <c r="E77" s="52"/>
    </row>
    <row r="78" spans="1:5" ht="16.2" thickBot="1" x14ac:dyDescent="0.35">
      <c r="A78" s="44" t="s">
        <v>61</v>
      </c>
      <c r="B78" s="45"/>
      <c r="C78" s="45"/>
      <c r="D78" s="45"/>
      <c r="E78" s="53"/>
    </row>
    <row r="79" spans="1:5" ht="15.6" x14ac:dyDescent="0.3">
      <c r="A79" s="30"/>
      <c r="B79" s="30"/>
      <c r="C79" s="30"/>
      <c r="D79" s="30"/>
      <c r="E79" s="54"/>
    </row>
    <row r="80" spans="1:5" ht="15.6" x14ac:dyDescent="0.3">
      <c r="A80" s="30"/>
      <c r="B80" s="30"/>
      <c r="C80" s="30"/>
      <c r="D80" s="30"/>
      <c r="E80" s="54"/>
    </row>
    <row r="81" spans="1:5" ht="15" thickBot="1" x14ac:dyDescent="0.35">
      <c r="A81" s="7"/>
      <c r="B81" s="8"/>
      <c r="C81" s="9"/>
    </row>
    <row r="82" spans="1:5" ht="42.6" customHeight="1" thickBot="1" x14ac:dyDescent="0.35">
      <c r="A82" s="71" t="s">
        <v>108</v>
      </c>
      <c r="B82" s="72"/>
      <c r="C82" s="72"/>
      <c r="D82" s="72"/>
      <c r="E82" s="73"/>
    </row>
    <row r="83" spans="1:5" ht="15.6" x14ac:dyDescent="0.3">
      <c r="A83" s="31" t="s">
        <v>0</v>
      </c>
      <c r="B83" s="10" t="s">
        <v>1</v>
      </c>
      <c r="C83" s="11" t="s">
        <v>2</v>
      </c>
      <c r="D83" s="18" t="s">
        <v>3</v>
      </c>
      <c r="E83" s="47" t="s">
        <v>4</v>
      </c>
    </row>
    <row r="84" spans="1:5" x14ac:dyDescent="0.3">
      <c r="A84" s="32" t="s">
        <v>5</v>
      </c>
      <c r="B84" s="12"/>
      <c r="C84" s="13"/>
      <c r="D84" s="19"/>
      <c r="E84" s="48"/>
    </row>
    <row r="85" spans="1:5" x14ac:dyDescent="0.3">
      <c r="A85" s="33" t="s">
        <v>6</v>
      </c>
      <c r="B85" s="15" t="s">
        <v>7</v>
      </c>
      <c r="C85" s="17">
        <f>59.04*4</f>
        <v>236.16</v>
      </c>
      <c r="D85" s="20"/>
      <c r="E85" s="49"/>
    </row>
    <row r="86" spans="1:5" x14ac:dyDescent="0.3">
      <c r="A86" s="34" t="s">
        <v>8</v>
      </c>
      <c r="B86" s="15" t="s">
        <v>9</v>
      </c>
      <c r="C86" s="17">
        <f>1*4</f>
        <v>4</v>
      </c>
      <c r="D86" s="20"/>
      <c r="E86" s="49"/>
    </row>
    <row r="87" spans="1:5" x14ac:dyDescent="0.3">
      <c r="A87" s="33" t="s">
        <v>75</v>
      </c>
      <c r="B87" s="15" t="s">
        <v>11</v>
      </c>
      <c r="C87" s="17">
        <f>38.4956*4</f>
        <v>153.98240000000001</v>
      </c>
      <c r="D87" s="20"/>
      <c r="E87" s="49"/>
    </row>
    <row r="88" spans="1:5" x14ac:dyDescent="0.3">
      <c r="A88" s="34" t="s">
        <v>40</v>
      </c>
      <c r="B88" s="15" t="s">
        <v>11</v>
      </c>
      <c r="C88" s="17">
        <f>2.27664*4</f>
        <v>9.10656</v>
      </c>
      <c r="D88" s="20"/>
      <c r="E88" s="49"/>
    </row>
    <row r="89" spans="1:5" x14ac:dyDescent="0.3">
      <c r="A89" s="34" t="s">
        <v>12</v>
      </c>
      <c r="B89" s="15" t="s">
        <v>11</v>
      </c>
      <c r="C89" s="17" t="s">
        <v>41</v>
      </c>
      <c r="D89" s="20"/>
      <c r="E89" s="49"/>
    </row>
    <row r="90" spans="1:5" x14ac:dyDescent="0.3">
      <c r="A90" s="34" t="s">
        <v>13</v>
      </c>
      <c r="B90" s="15" t="s">
        <v>11</v>
      </c>
      <c r="C90" s="17" t="s">
        <v>41</v>
      </c>
      <c r="D90" s="20"/>
      <c r="E90" s="49"/>
    </row>
    <row r="91" spans="1:5" x14ac:dyDescent="0.3">
      <c r="A91" s="34" t="s">
        <v>14</v>
      </c>
      <c r="B91" s="15" t="s">
        <v>9</v>
      </c>
      <c r="C91" s="17">
        <v>1</v>
      </c>
      <c r="D91" s="20"/>
      <c r="E91" s="49"/>
    </row>
    <row r="92" spans="1:5" x14ac:dyDescent="0.3">
      <c r="A92" s="35" t="s">
        <v>57</v>
      </c>
      <c r="B92" s="25"/>
      <c r="C92" s="25"/>
      <c r="D92" s="26"/>
      <c r="E92" s="50"/>
    </row>
    <row r="93" spans="1:5" x14ac:dyDescent="0.3">
      <c r="A93" s="32" t="s">
        <v>79</v>
      </c>
      <c r="B93" s="12"/>
      <c r="C93" s="13"/>
      <c r="D93" s="19"/>
      <c r="E93" s="48"/>
    </row>
    <row r="94" spans="1:5" ht="27.6" x14ac:dyDescent="0.3">
      <c r="A94" s="36" t="s">
        <v>15</v>
      </c>
      <c r="B94" s="15" t="s">
        <v>11</v>
      </c>
      <c r="C94" s="17">
        <f>0.7878675*4</f>
        <v>3.1514700000000002</v>
      </c>
      <c r="D94" s="20"/>
      <c r="E94" s="49"/>
    </row>
    <row r="95" spans="1:5" ht="27.6" x14ac:dyDescent="0.3">
      <c r="A95" s="36" t="s">
        <v>16</v>
      </c>
      <c r="B95" s="15" t="s">
        <v>11</v>
      </c>
      <c r="C95" s="17">
        <f>2.3636025*4</f>
        <v>9.4544099999999993</v>
      </c>
      <c r="D95" s="20"/>
      <c r="E95" s="49"/>
    </row>
    <row r="96" spans="1:5" ht="27.6" x14ac:dyDescent="0.3">
      <c r="A96" s="36" t="s">
        <v>76</v>
      </c>
      <c r="B96" s="15" t="s">
        <v>7</v>
      </c>
      <c r="C96" s="17">
        <f>54.357*4</f>
        <v>217.428</v>
      </c>
      <c r="D96" s="20"/>
      <c r="E96" s="49"/>
    </row>
    <row r="97" spans="1:5" x14ac:dyDescent="0.3">
      <c r="A97" s="33" t="s">
        <v>18</v>
      </c>
      <c r="B97" s="15" t="s">
        <v>11</v>
      </c>
      <c r="C97" s="17">
        <f>0.45*4</f>
        <v>1.8</v>
      </c>
      <c r="D97" s="20"/>
      <c r="E97" s="49"/>
    </row>
    <row r="98" spans="1:5" x14ac:dyDescent="0.3">
      <c r="A98" s="37" t="s">
        <v>19</v>
      </c>
      <c r="B98" s="15" t="s">
        <v>7</v>
      </c>
      <c r="C98" s="17">
        <f>58.4*4</f>
        <v>233.6</v>
      </c>
      <c r="D98" s="20"/>
      <c r="E98" s="49"/>
    </row>
    <row r="99" spans="1:5" x14ac:dyDescent="0.3">
      <c r="A99" s="35" t="s">
        <v>58</v>
      </c>
      <c r="B99" s="25"/>
      <c r="C99" s="25"/>
      <c r="D99" s="26"/>
      <c r="E99" s="50"/>
    </row>
    <row r="100" spans="1:5" x14ac:dyDescent="0.3">
      <c r="A100" s="38" t="s">
        <v>20</v>
      </c>
      <c r="B100" s="13"/>
      <c r="C100" s="17"/>
      <c r="D100" s="19"/>
      <c r="E100" s="48"/>
    </row>
    <row r="101" spans="1:5" ht="27.6" x14ac:dyDescent="0.3">
      <c r="A101" s="33" t="s">
        <v>21</v>
      </c>
      <c r="B101" s="15" t="s">
        <v>11</v>
      </c>
      <c r="C101" s="17">
        <f>0.5445*4</f>
        <v>2.1779999999999999</v>
      </c>
      <c r="D101" s="20"/>
      <c r="E101" s="49"/>
    </row>
    <row r="102" spans="1:5" ht="27.6" x14ac:dyDescent="0.3">
      <c r="A102" s="33" t="s">
        <v>22</v>
      </c>
      <c r="B102" s="15" t="s">
        <v>11</v>
      </c>
      <c r="C102" s="17">
        <f>0.405*4</f>
        <v>1.62</v>
      </c>
      <c r="D102" s="20"/>
      <c r="E102" s="49"/>
    </row>
    <row r="103" spans="1:5" ht="27.6" x14ac:dyDescent="0.3">
      <c r="A103" s="33" t="s">
        <v>44</v>
      </c>
      <c r="B103" s="15" t="s">
        <v>11</v>
      </c>
      <c r="C103" s="17">
        <f>1.8485*4</f>
        <v>7.3940000000000001</v>
      </c>
      <c r="D103" s="20"/>
      <c r="E103" s="49"/>
    </row>
    <row r="104" spans="1:5" ht="27.6" x14ac:dyDescent="0.3">
      <c r="A104" s="33" t="s">
        <v>23</v>
      </c>
      <c r="B104" s="15" t="s">
        <v>11</v>
      </c>
      <c r="C104" s="17">
        <f>1.27125*4</f>
        <v>5.085</v>
      </c>
      <c r="D104" s="20"/>
      <c r="E104" s="49"/>
    </row>
    <row r="105" spans="1:5" ht="27.6" x14ac:dyDescent="0.3">
      <c r="A105" s="33" t="s">
        <v>24</v>
      </c>
      <c r="B105" s="15" t="s">
        <v>7</v>
      </c>
      <c r="C105" s="17">
        <f>6.39*4</f>
        <v>25.56</v>
      </c>
      <c r="D105" s="20"/>
      <c r="E105" s="49"/>
    </row>
    <row r="106" spans="1:5" x14ac:dyDescent="0.3">
      <c r="A106" s="33" t="s">
        <v>25</v>
      </c>
      <c r="B106" s="15" t="s">
        <v>7</v>
      </c>
      <c r="C106" s="17">
        <f>9.6*4</f>
        <v>38.4</v>
      </c>
      <c r="D106" s="20"/>
      <c r="E106" s="49"/>
    </row>
    <row r="107" spans="1:5" ht="27.6" x14ac:dyDescent="0.3">
      <c r="A107" s="33" t="s">
        <v>26</v>
      </c>
      <c r="B107" s="15" t="s">
        <v>7</v>
      </c>
      <c r="C107" s="17">
        <f>43.34*4</f>
        <v>173.36</v>
      </c>
      <c r="D107" s="20"/>
      <c r="E107" s="49"/>
    </row>
    <row r="108" spans="1:5" ht="27.6" x14ac:dyDescent="0.3">
      <c r="A108" s="33" t="s">
        <v>27</v>
      </c>
      <c r="B108" s="15" t="s">
        <v>7</v>
      </c>
      <c r="C108" s="17">
        <f>0.48*4</f>
        <v>1.92</v>
      </c>
      <c r="D108" s="20"/>
      <c r="E108" s="49"/>
    </row>
    <row r="109" spans="1:5" ht="27.6" x14ac:dyDescent="0.3">
      <c r="A109" s="33" t="s">
        <v>28</v>
      </c>
      <c r="B109" s="15" t="s">
        <v>29</v>
      </c>
      <c r="C109" s="17">
        <f>54.5454545454545*4</f>
        <v>218.18181818181799</v>
      </c>
      <c r="D109" s="20"/>
      <c r="E109" s="49"/>
    </row>
    <row r="110" spans="1:5" x14ac:dyDescent="0.3">
      <c r="A110" s="33" t="s">
        <v>30</v>
      </c>
      <c r="B110" s="15" t="s">
        <v>7</v>
      </c>
      <c r="C110" s="17">
        <f>92.28*4</f>
        <v>369.12</v>
      </c>
      <c r="D110" s="20"/>
      <c r="E110" s="49"/>
    </row>
    <row r="111" spans="1:5" ht="27.6" x14ac:dyDescent="0.3">
      <c r="A111" s="33" t="s">
        <v>82</v>
      </c>
      <c r="B111" s="15" t="s">
        <v>7</v>
      </c>
      <c r="C111" s="17">
        <f>42.36*4</f>
        <v>169.44</v>
      </c>
      <c r="D111" s="20"/>
      <c r="E111" s="49"/>
    </row>
    <row r="112" spans="1:5" x14ac:dyDescent="0.3">
      <c r="A112" s="35" t="s">
        <v>63</v>
      </c>
      <c r="B112" s="25"/>
      <c r="C112" s="25"/>
      <c r="D112" s="25"/>
      <c r="E112" s="50"/>
    </row>
    <row r="113" spans="1:5" x14ac:dyDescent="0.3">
      <c r="A113" s="38" t="s">
        <v>31</v>
      </c>
      <c r="B113" s="16"/>
      <c r="C113" s="17"/>
      <c r="D113" s="20"/>
      <c r="E113" s="49"/>
    </row>
    <row r="114" spans="1:5" ht="41.4" x14ac:dyDescent="0.3">
      <c r="A114" s="39" t="s">
        <v>77</v>
      </c>
      <c r="B114" s="15" t="s">
        <v>29</v>
      </c>
      <c r="C114" s="17">
        <f>3*4</f>
        <v>12</v>
      </c>
      <c r="D114" s="20"/>
      <c r="E114" s="49"/>
    </row>
    <row r="115" spans="1:5" ht="41.4" x14ac:dyDescent="0.3">
      <c r="A115" s="39" t="s">
        <v>78</v>
      </c>
      <c r="B115" s="15" t="s">
        <v>29</v>
      </c>
      <c r="C115" s="17">
        <f>1*4</f>
        <v>4</v>
      </c>
      <c r="D115" s="20"/>
      <c r="E115" s="49"/>
    </row>
    <row r="116" spans="1:5" x14ac:dyDescent="0.3">
      <c r="A116" s="35" t="s">
        <v>64</v>
      </c>
      <c r="B116" s="25"/>
      <c r="C116" s="25"/>
      <c r="D116" s="25"/>
      <c r="E116" s="50"/>
    </row>
    <row r="117" spans="1:5" x14ac:dyDescent="0.3">
      <c r="A117" s="38" t="s">
        <v>32</v>
      </c>
      <c r="B117" s="15"/>
      <c r="C117" s="17"/>
      <c r="D117" s="20"/>
      <c r="E117" s="49"/>
    </row>
    <row r="118" spans="1:5" ht="27.6" x14ac:dyDescent="0.3">
      <c r="A118" s="33" t="s">
        <v>106</v>
      </c>
      <c r="B118" s="15" t="s">
        <v>7</v>
      </c>
      <c r="C118" s="17">
        <f>6.9*4</f>
        <v>27.6</v>
      </c>
      <c r="D118" s="20"/>
      <c r="E118" s="49"/>
    </row>
    <row r="119" spans="1:5" ht="41.4" x14ac:dyDescent="0.3">
      <c r="A119" s="33" t="s">
        <v>105</v>
      </c>
      <c r="B119" s="15" t="s">
        <v>39</v>
      </c>
      <c r="C119" s="17">
        <f>(5.35*2)*4</f>
        <v>42.8</v>
      </c>
      <c r="D119" s="20"/>
      <c r="E119" s="49"/>
    </row>
    <row r="120" spans="1:5" x14ac:dyDescent="0.3">
      <c r="A120" s="35" t="s">
        <v>65</v>
      </c>
      <c r="B120" s="25"/>
      <c r="C120" s="25"/>
      <c r="D120" s="25"/>
      <c r="E120" s="50"/>
    </row>
    <row r="121" spans="1:5" x14ac:dyDescent="0.3">
      <c r="A121" s="38" t="s">
        <v>33</v>
      </c>
      <c r="B121" s="15"/>
      <c r="C121" s="17"/>
      <c r="D121" s="20"/>
      <c r="E121" s="49"/>
    </row>
    <row r="122" spans="1:5" x14ac:dyDescent="0.3">
      <c r="A122" s="34" t="s">
        <v>34</v>
      </c>
      <c r="B122" s="15" t="s">
        <v>7</v>
      </c>
      <c r="C122" s="17">
        <f>4.02*4</f>
        <v>16.079999999999998</v>
      </c>
      <c r="D122" s="20"/>
      <c r="E122" s="49"/>
    </row>
    <row r="123" spans="1:5" x14ac:dyDescent="0.3">
      <c r="A123" s="35" t="s">
        <v>66</v>
      </c>
      <c r="B123" s="25"/>
      <c r="C123" s="25"/>
      <c r="D123" s="25"/>
      <c r="E123" s="50"/>
    </row>
    <row r="124" spans="1:5" x14ac:dyDescent="0.3">
      <c r="A124" s="38" t="s">
        <v>35</v>
      </c>
      <c r="B124" s="15"/>
      <c r="C124" s="17"/>
      <c r="D124" s="20"/>
      <c r="E124" s="49"/>
    </row>
    <row r="125" spans="1:5" ht="28.8" x14ac:dyDescent="0.3">
      <c r="A125" s="40" t="s">
        <v>80</v>
      </c>
      <c r="B125" s="15" t="s">
        <v>7</v>
      </c>
      <c r="C125" s="17">
        <f>42.36*4</f>
        <v>169.44</v>
      </c>
      <c r="D125" s="20"/>
      <c r="E125" s="49"/>
    </row>
    <row r="126" spans="1:5" ht="28.8" x14ac:dyDescent="0.3">
      <c r="A126" s="40" t="s">
        <v>81</v>
      </c>
      <c r="B126" s="15" t="s">
        <v>7</v>
      </c>
      <c r="C126" s="17">
        <f>11*4</f>
        <v>44</v>
      </c>
      <c r="D126" s="20"/>
      <c r="E126" s="49"/>
    </row>
    <row r="127" spans="1:5" ht="41.4" x14ac:dyDescent="0.3">
      <c r="A127" s="33" t="s">
        <v>67</v>
      </c>
      <c r="B127" s="15" t="s">
        <v>68</v>
      </c>
      <c r="C127" s="15">
        <f>1*4</f>
        <v>4</v>
      </c>
      <c r="D127" s="24"/>
      <c r="E127" s="49"/>
    </row>
    <row r="128" spans="1:5" x14ac:dyDescent="0.3">
      <c r="A128" s="35" t="s">
        <v>69</v>
      </c>
      <c r="B128" s="25"/>
      <c r="C128" s="25"/>
      <c r="D128" s="25"/>
      <c r="E128" s="50"/>
    </row>
    <row r="129" spans="1:5" x14ac:dyDescent="0.3">
      <c r="A129" s="38" t="s">
        <v>36</v>
      </c>
      <c r="B129" s="15"/>
      <c r="C129" s="17"/>
      <c r="D129" s="20"/>
      <c r="E129" s="49"/>
    </row>
    <row r="130" spans="1:5" x14ac:dyDescent="0.3">
      <c r="A130" s="34" t="s">
        <v>37</v>
      </c>
      <c r="B130" s="15" t="s">
        <v>29</v>
      </c>
      <c r="C130" s="17">
        <f>1*4</f>
        <v>4</v>
      </c>
      <c r="D130" s="20"/>
      <c r="E130" s="49"/>
    </row>
    <row r="131" spans="1:5" x14ac:dyDescent="0.3">
      <c r="A131" s="34" t="s">
        <v>38</v>
      </c>
      <c r="B131" s="15" t="s">
        <v>39</v>
      </c>
      <c r="C131" s="17">
        <f>2*4</f>
        <v>8</v>
      </c>
      <c r="D131" s="20"/>
      <c r="E131" s="49"/>
    </row>
    <row r="132" spans="1:5" x14ac:dyDescent="0.3">
      <c r="A132" s="35" t="s">
        <v>70</v>
      </c>
      <c r="B132" s="25"/>
      <c r="C132" s="25"/>
      <c r="D132" s="25"/>
      <c r="E132" s="50"/>
    </row>
    <row r="133" spans="1:5" x14ac:dyDescent="0.3">
      <c r="A133" s="38" t="s">
        <v>84</v>
      </c>
      <c r="B133" s="15"/>
      <c r="C133" s="17"/>
      <c r="D133" s="20"/>
      <c r="E133" s="49"/>
    </row>
    <row r="134" spans="1:5" ht="41.4" x14ac:dyDescent="0.3">
      <c r="A134" s="33" t="s">
        <v>51</v>
      </c>
      <c r="B134" s="15" t="s">
        <v>7</v>
      </c>
      <c r="C134" s="17">
        <f>6*4</f>
        <v>24</v>
      </c>
      <c r="D134" s="20"/>
      <c r="E134" s="49"/>
    </row>
    <row r="135" spans="1:5" ht="72" x14ac:dyDescent="0.3">
      <c r="A135" s="40" t="s">
        <v>56</v>
      </c>
      <c r="B135" s="2" t="s">
        <v>43</v>
      </c>
      <c r="C135" s="3">
        <f>1*4</f>
        <v>4</v>
      </c>
      <c r="D135" s="21"/>
      <c r="E135" s="49"/>
    </row>
    <row r="136" spans="1:5" ht="57.6" x14ac:dyDescent="0.3">
      <c r="A136" s="40" t="s">
        <v>54</v>
      </c>
      <c r="B136" s="2" t="s">
        <v>7</v>
      </c>
      <c r="C136" s="3">
        <f>6*4</f>
        <v>24</v>
      </c>
      <c r="D136" s="21"/>
      <c r="E136" s="49"/>
    </row>
    <row r="137" spans="1:5" x14ac:dyDescent="0.3">
      <c r="A137" s="35" t="s">
        <v>72</v>
      </c>
      <c r="B137" s="25"/>
      <c r="C137" s="25"/>
      <c r="D137" s="25"/>
      <c r="E137" s="50"/>
    </row>
    <row r="138" spans="1:5" x14ac:dyDescent="0.3">
      <c r="A138" s="38" t="s">
        <v>85</v>
      </c>
      <c r="B138" s="15"/>
      <c r="C138" s="17"/>
      <c r="D138" s="20"/>
      <c r="E138" s="49"/>
    </row>
    <row r="139" spans="1:5" ht="55.2" x14ac:dyDescent="0.3">
      <c r="A139" s="33" t="s">
        <v>52</v>
      </c>
      <c r="B139" s="14" t="s">
        <v>29</v>
      </c>
      <c r="C139" s="14">
        <f>4*4</f>
        <v>16</v>
      </c>
      <c r="D139" s="22"/>
      <c r="E139" s="49"/>
    </row>
    <row r="140" spans="1:5" ht="55.2" x14ac:dyDescent="0.3">
      <c r="A140" s="41" t="s">
        <v>74</v>
      </c>
      <c r="B140" s="2" t="s">
        <v>29</v>
      </c>
      <c r="C140" s="3">
        <f>1*4</f>
        <v>4</v>
      </c>
      <c r="D140" s="22"/>
      <c r="E140" s="49"/>
    </row>
    <row r="141" spans="1:5" ht="41.4" x14ac:dyDescent="0.3">
      <c r="A141" s="33" t="s">
        <v>55</v>
      </c>
      <c r="B141" s="14" t="s">
        <v>7</v>
      </c>
      <c r="C141" s="14">
        <f>7*4</f>
        <v>28</v>
      </c>
      <c r="D141" s="22"/>
      <c r="E141" s="49"/>
    </row>
    <row r="142" spans="1:5" x14ac:dyDescent="0.3">
      <c r="A142" s="35" t="s">
        <v>73</v>
      </c>
      <c r="B142" s="25"/>
      <c r="C142" s="25"/>
      <c r="D142" s="25"/>
      <c r="E142" s="50"/>
    </row>
    <row r="143" spans="1:5" x14ac:dyDescent="0.3">
      <c r="A143" s="38" t="s">
        <v>114</v>
      </c>
      <c r="B143" s="15"/>
      <c r="C143" s="17"/>
      <c r="D143" s="20"/>
      <c r="E143" s="49"/>
    </row>
    <row r="144" spans="1:5" ht="72" x14ac:dyDescent="0.3">
      <c r="A144" s="1" t="s">
        <v>115</v>
      </c>
      <c r="B144" s="15" t="s">
        <v>43</v>
      </c>
      <c r="C144" s="17">
        <v>1</v>
      </c>
      <c r="D144" s="20"/>
      <c r="E144" s="69"/>
    </row>
    <row r="145" spans="1:5" x14ac:dyDescent="0.3">
      <c r="A145" s="42"/>
      <c r="B145" s="8"/>
      <c r="C145" s="9"/>
      <c r="D145" s="28"/>
      <c r="E145" s="51"/>
    </row>
    <row r="146" spans="1:5" ht="15.6" x14ac:dyDescent="0.3">
      <c r="A146" s="43" t="s">
        <v>59</v>
      </c>
      <c r="B146" s="6"/>
      <c r="C146" s="6"/>
      <c r="D146" s="6"/>
      <c r="E146" s="52"/>
    </row>
    <row r="147" spans="1:5" ht="15.6" x14ac:dyDescent="0.3">
      <c r="A147" s="43" t="s">
        <v>60</v>
      </c>
      <c r="B147" s="6"/>
      <c r="C147" s="6"/>
      <c r="D147" s="6"/>
      <c r="E147" s="52"/>
    </row>
    <row r="148" spans="1:5" ht="16.2" thickBot="1" x14ac:dyDescent="0.35">
      <c r="A148" s="44" t="s">
        <v>61</v>
      </c>
      <c r="B148" s="45"/>
      <c r="C148" s="45"/>
      <c r="D148" s="45"/>
      <c r="E148" s="53"/>
    </row>
    <row r="149" spans="1:5" x14ac:dyDescent="0.3">
      <c r="A149" s="7"/>
      <c r="B149" s="8"/>
      <c r="C149" s="9"/>
    </row>
    <row r="150" spans="1:5" x14ac:dyDescent="0.3">
      <c r="A150" s="7"/>
      <c r="B150" s="8"/>
      <c r="C150" s="9"/>
    </row>
    <row r="151" spans="1:5" ht="15" thickBot="1" x14ac:dyDescent="0.35">
      <c r="A151" s="7"/>
      <c r="B151" s="8"/>
      <c r="C151" s="9"/>
    </row>
    <row r="152" spans="1:5" ht="43.2" customHeight="1" thickBot="1" x14ac:dyDescent="0.35">
      <c r="A152" s="71" t="s">
        <v>109</v>
      </c>
      <c r="B152" s="72"/>
      <c r="C152" s="72"/>
      <c r="D152" s="72"/>
      <c r="E152" s="73"/>
    </row>
    <row r="153" spans="1:5" ht="15.6" x14ac:dyDescent="0.3">
      <c r="A153" s="31" t="s">
        <v>0</v>
      </c>
      <c r="B153" s="10" t="s">
        <v>1</v>
      </c>
      <c r="C153" s="11" t="s">
        <v>2</v>
      </c>
      <c r="D153" s="18" t="s">
        <v>3</v>
      </c>
      <c r="E153" s="47" t="s">
        <v>4</v>
      </c>
    </row>
    <row r="154" spans="1:5" x14ac:dyDescent="0.3">
      <c r="A154" s="32" t="s">
        <v>5</v>
      </c>
      <c r="B154" s="12"/>
      <c r="C154" s="13"/>
      <c r="D154" s="19"/>
      <c r="E154" s="48"/>
    </row>
    <row r="155" spans="1:5" x14ac:dyDescent="0.3">
      <c r="A155" s="33" t="s">
        <v>6</v>
      </c>
      <c r="B155" s="15" t="s">
        <v>7</v>
      </c>
      <c r="C155" s="17">
        <f>59.04*5</f>
        <v>295.2</v>
      </c>
      <c r="D155" s="20"/>
      <c r="E155" s="49"/>
    </row>
    <row r="156" spans="1:5" x14ac:dyDescent="0.3">
      <c r="A156" s="34" t="s">
        <v>8</v>
      </c>
      <c r="B156" s="15" t="s">
        <v>9</v>
      </c>
      <c r="C156" s="17">
        <f>1*5</f>
        <v>5</v>
      </c>
      <c r="D156" s="20"/>
      <c r="E156" s="49"/>
    </row>
    <row r="157" spans="1:5" x14ac:dyDescent="0.3">
      <c r="A157" s="33" t="s">
        <v>10</v>
      </c>
      <c r="B157" s="15" t="s">
        <v>11</v>
      </c>
      <c r="C157" s="17">
        <f>38.4956*5</f>
        <v>192.47800000000001</v>
      </c>
      <c r="D157" s="20"/>
      <c r="E157" s="49"/>
    </row>
    <row r="158" spans="1:5" x14ac:dyDescent="0.3">
      <c r="A158" s="34" t="s">
        <v>40</v>
      </c>
      <c r="B158" s="15" t="s">
        <v>11</v>
      </c>
      <c r="C158" s="17">
        <f>2.27664*5</f>
        <v>11.3832</v>
      </c>
      <c r="D158" s="20"/>
      <c r="E158" s="49"/>
    </row>
    <row r="159" spans="1:5" x14ac:dyDescent="0.3">
      <c r="A159" s="34" t="s">
        <v>12</v>
      </c>
      <c r="B159" s="15" t="s">
        <v>11</v>
      </c>
      <c r="C159" s="17" t="s">
        <v>41</v>
      </c>
      <c r="D159" s="20"/>
      <c r="E159" s="49"/>
    </row>
    <row r="160" spans="1:5" x14ac:dyDescent="0.3">
      <c r="A160" s="34" t="s">
        <v>13</v>
      </c>
      <c r="B160" s="15" t="s">
        <v>11</v>
      </c>
      <c r="C160" s="17" t="s">
        <v>41</v>
      </c>
      <c r="D160" s="20"/>
      <c r="E160" s="49"/>
    </row>
    <row r="161" spans="1:5" x14ac:dyDescent="0.3">
      <c r="A161" s="34" t="s">
        <v>14</v>
      </c>
      <c r="B161" s="15" t="s">
        <v>9</v>
      </c>
      <c r="C161" s="17">
        <v>1</v>
      </c>
      <c r="D161" s="20"/>
      <c r="E161" s="49"/>
    </row>
    <row r="162" spans="1:5" x14ac:dyDescent="0.3">
      <c r="A162" s="35" t="s">
        <v>57</v>
      </c>
      <c r="B162" s="25"/>
      <c r="C162" s="25"/>
      <c r="D162" s="26"/>
      <c r="E162" s="50"/>
    </row>
    <row r="163" spans="1:5" x14ac:dyDescent="0.3">
      <c r="A163" s="32" t="s">
        <v>79</v>
      </c>
      <c r="B163" s="12"/>
      <c r="C163" s="13"/>
      <c r="D163" s="19"/>
      <c r="E163" s="48"/>
    </row>
    <row r="164" spans="1:5" ht="27.6" x14ac:dyDescent="0.3">
      <c r="A164" s="36" t="s">
        <v>15</v>
      </c>
      <c r="B164" s="15" t="s">
        <v>11</v>
      </c>
      <c r="C164" s="17">
        <f>0.7878675*5</f>
        <v>3.9393375000000002</v>
      </c>
      <c r="D164" s="20"/>
      <c r="E164" s="49"/>
    </row>
    <row r="165" spans="1:5" ht="27.6" x14ac:dyDescent="0.3">
      <c r="A165" s="36" t="s">
        <v>16</v>
      </c>
      <c r="B165" s="15" t="s">
        <v>11</v>
      </c>
      <c r="C165" s="17">
        <f>2.3636025*5</f>
        <v>11.818012499999998</v>
      </c>
      <c r="D165" s="20"/>
      <c r="E165" s="49"/>
    </row>
    <row r="166" spans="1:5" ht="27.6" x14ac:dyDescent="0.3">
      <c r="A166" s="36" t="s">
        <v>17</v>
      </c>
      <c r="B166" s="15" t="s">
        <v>7</v>
      </c>
      <c r="C166" s="17">
        <f>54.357*5</f>
        <v>271.78499999999997</v>
      </c>
      <c r="D166" s="20"/>
      <c r="E166" s="49"/>
    </row>
    <row r="167" spans="1:5" x14ac:dyDescent="0.3">
      <c r="A167" s="33" t="s">
        <v>18</v>
      </c>
      <c r="B167" s="15" t="s">
        <v>11</v>
      </c>
      <c r="C167" s="17">
        <f>0.45*5</f>
        <v>2.25</v>
      </c>
      <c r="D167" s="20"/>
      <c r="E167" s="49"/>
    </row>
    <row r="168" spans="1:5" x14ac:dyDescent="0.3">
      <c r="A168" s="37" t="s">
        <v>19</v>
      </c>
      <c r="B168" s="15" t="s">
        <v>7</v>
      </c>
      <c r="C168" s="17">
        <f>58.4*5</f>
        <v>292</v>
      </c>
      <c r="D168" s="20"/>
      <c r="E168" s="49"/>
    </row>
    <row r="169" spans="1:5" x14ac:dyDescent="0.3">
      <c r="A169" s="34" t="s">
        <v>42</v>
      </c>
      <c r="B169" s="15" t="s">
        <v>43</v>
      </c>
      <c r="C169" s="17">
        <f>1*5</f>
        <v>5</v>
      </c>
      <c r="D169" s="20"/>
      <c r="E169" s="49"/>
    </row>
    <row r="170" spans="1:5" x14ac:dyDescent="0.3">
      <c r="A170" s="35" t="s">
        <v>58</v>
      </c>
      <c r="B170" s="25"/>
      <c r="C170" s="25"/>
      <c r="D170" s="26"/>
      <c r="E170" s="50"/>
    </row>
    <row r="171" spans="1:5" x14ac:dyDescent="0.3">
      <c r="A171" s="38" t="s">
        <v>20</v>
      </c>
      <c r="B171" s="13"/>
      <c r="C171" s="17"/>
      <c r="D171" s="19"/>
      <c r="E171" s="48"/>
    </row>
    <row r="172" spans="1:5" ht="27.6" x14ac:dyDescent="0.3">
      <c r="A172" s="33" t="s">
        <v>21</v>
      </c>
      <c r="B172" s="15" t="s">
        <v>11</v>
      </c>
      <c r="C172" s="17">
        <f>0.5445*5</f>
        <v>2.7225000000000001</v>
      </c>
      <c r="D172" s="20"/>
      <c r="E172" s="49"/>
    </row>
    <row r="173" spans="1:5" ht="27.6" x14ac:dyDescent="0.3">
      <c r="A173" s="33" t="s">
        <v>22</v>
      </c>
      <c r="B173" s="15" t="s">
        <v>11</v>
      </c>
      <c r="C173" s="17">
        <f>0.405*5</f>
        <v>2.0250000000000004</v>
      </c>
      <c r="D173" s="20"/>
      <c r="E173" s="49"/>
    </row>
    <row r="174" spans="1:5" ht="27.6" x14ac:dyDescent="0.3">
      <c r="A174" s="33" t="s">
        <v>44</v>
      </c>
      <c r="B174" s="15" t="s">
        <v>11</v>
      </c>
      <c r="C174" s="17">
        <f>1.8485*5</f>
        <v>9.2424999999999997</v>
      </c>
      <c r="D174" s="20"/>
      <c r="E174" s="49"/>
    </row>
    <row r="175" spans="1:5" ht="27.6" x14ac:dyDescent="0.3">
      <c r="A175" s="33" t="s">
        <v>23</v>
      </c>
      <c r="B175" s="15" t="s">
        <v>11</v>
      </c>
      <c r="C175" s="17">
        <f>1.27125*5</f>
        <v>6.3562500000000002</v>
      </c>
      <c r="D175" s="20"/>
      <c r="E175" s="49"/>
    </row>
    <row r="176" spans="1:5" ht="27.6" x14ac:dyDescent="0.3">
      <c r="A176" s="33" t="s">
        <v>24</v>
      </c>
      <c r="B176" s="15" t="s">
        <v>7</v>
      </c>
      <c r="C176" s="17">
        <f>6.39*5</f>
        <v>31.95</v>
      </c>
      <c r="D176" s="20"/>
      <c r="E176" s="49"/>
    </row>
    <row r="177" spans="1:5" x14ac:dyDescent="0.3">
      <c r="A177" s="33" t="s">
        <v>25</v>
      </c>
      <c r="B177" s="15" t="s">
        <v>7</v>
      </c>
      <c r="C177" s="17">
        <f>9.6*5</f>
        <v>48</v>
      </c>
      <c r="D177" s="20"/>
      <c r="E177" s="49"/>
    </row>
    <row r="178" spans="1:5" ht="27.6" x14ac:dyDescent="0.3">
      <c r="A178" s="33" t="s">
        <v>26</v>
      </c>
      <c r="B178" s="15" t="s">
        <v>7</v>
      </c>
      <c r="C178" s="17">
        <f>43.34*5</f>
        <v>216.70000000000002</v>
      </c>
      <c r="D178" s="20"/>
      <c r="E178" s="49"/>
    </row>
    <row r="179" spans="1:5" ht="27.6" x14ac:dyDescent="0.3">
      <c r="A179" s="33" t="s">
        <v>27</v>
      </c>
      <c r="B179" s="15" t="s">
        <v>7</v>
      </c>
      <c r="C179" s="17">
        <f>0.48*5</f>
        <v>2.4</v>
      </c>
      <c r="D179" s="20"/>
      <c r="E179" s="49"/>
    </row>
    <row r="180" spans="1:5" ht="27.6" x14ac:dyDescent="0.3">
      <c r="A180" s="33" t="s">
        <v>28</v>
      </c>
      <c r="B180" s="15" t="s">
        <v>29</v>
      </c>
      <c r="C180" s="17">
        <f>54.5454545454545*5</f>
        <v>272.72727272727246</v>
      </c>
      <c r="D180" s="20"/>
      <c r="E180" s="49"/>
    </row>
    <row r="181" spans="1:5" x14ac:dyDescent="0.3">
      <c r="A181" s="33" t="s">
        <v>30</v>
      </c>
      <c r="B181" s="15" t="s">
        <v>7</v>
      </c>
      <c r="C181" s="17">
        <f>92.28*5</f>
        <v>461.4</v>
      </c>
      <c r="D181" s="20"/>
      <c r="E181" s="49"/>
    </row>
    <row r="182" spans="1:5" ht="27.6" x14ac:dyDescent="0.3">
      <c r="A182" s="33" t="s">
        <v>83</v>
      </c>
      <c r="B182" s="15" t="s">
        <v>7</v>
      </c>
      <c r="C182" s="17">
        <f>42.36*5</f>
        <v>211.8</v>
      </c>
      <c r="D182" s="20"/>
      <c r="E182" s="49"/>
    </row>
    <row r="183" spans="1:5" x14ac:dyDescent="0.3">
      <c r="A183" s="35" t="s">
        <v>63</v>
      </c>
      <c r="B183" s="25"/>
      <c r="C183" s="25"/>
      <c r="D183" s="25"/>
      <c r="E183" s="50"/>
    </row>
    <row r="184" spans="1:5" x14ac:dyDescent="0.3">
      <c r="A184" s="38" t="s">
        <v>31</v>
      </c>
      <c r="B184" s="16"/>
      <c r="C184" s="17"/>
      <c r="D184" s="20"/>
      <c r="E184" s="49"/>
    </row>
    <row r="185" spans="1:5" ht="41.4" x14ac:dyDescent="0.3">
      <c r="A185" s="39" t="s">
        <v>77</v>
      </c>
      <c r="B185" s="15" t="s">
        <v>29</v>
      </c>
      <c r="C185" s="17">
        <f>3*5</f>
        <v>15</v>
      </c>
      <c r="D185" s="20"/>
      <c r="E185" s="49"/>
    </row>
    <row r="186" spans="1:5" ht="41.4" x14ac:dyDescent="0.3">
      <c r="A186" s="39" t="s">
        <v>78</v>
      </c>
      <c r="B186" s="15" t="s">
        <v>29</v>
      </c>
      <c r="C186" s="17">
        <f>1*5</f>
        <v>5</v>
      </c>
      <c r="D186" s="20"/>
      <c r="E186" s="49"/>
    </row>
    <row r="187" spans="1:5" x14ac:dyDescent="0.3">
      <c r="A187" s="35" t="s">
        <v>64</v>
      </c>
      <c r="B187" s="25"/>
      <c r="C187" s="25"/>
      <c r="D187" s="25"/>
      <c r="E187" s="50"/>
    </row>
    <row r="188" spans="1:5" x14ac:dyDescent="0.3">
      <c r="A188" s="38" t="s">
        <v>32</v>
      </c>
      <c r="B188" s="15"/>
      <c r="C188" s="17"/>
      <c r="D188" s="20"/>
      <c r="E188" s="49"/>
    </row>
    <row r="189" spans="1:5" ht="27.6" x14ac:dyDescent="0.3">
      <c r="A189" s="33" t="s">
        <v>106</v>
      </c>
      <c r="B189" s="15" t="s">
        <v>7</v>
      </c>
      <c r="C189" s="17">
        <f>6.9*5</f>
        <v>34.5</v>
      </c>
      <c r="D189" s="20"/>
      <c r="E189" s="49"/>
    </row>
    <row r="190" spans="1:5" ht="41.4" x14ac:dyDescent="0.3">
      <c r="A190" s="33" t="s">
        <v>105</v>
      </c>
      <c r="B190" s="15" t="s">
        <v>39</v>
      </c>
      <c r="C190" s="17">
        <f>(5.35*2)*5</f>
        <v>53.5</v>
      </c>
      <c r="D190" s="20"/>
      <c r="E190" s="49"/>
    </row>
    <row r="191" spans="1:5" x14ac:dyDescent="0.3">
      <c r="A191" s="35" t="s">
        <v>65</v>
      </c>
      <c r="B191" s="25"/>
      <c r="C191" s="25"/>
      <c r="D191" s="25"/>
      <c r="E191" s="50"/>
    </row>
    <row r="192" spans="1:5" x14ac:dyDescent="0.3">
      <c r="A192" s="38" t="s">
        <v>33</v>
      </c>
      <c r="B192" s="15"/>
      <c r="C192" s="17"/>
      <c r="D192" s="20"/>
      <c r="E192" s="49"/>
    </row>
    <row r="193" spans="1:5" x14ac:dyDescent="0.3">
      <c r="A193" s="34" t="s">
        <v>34</v>
      </c>
      <c r="B193" s="15" t="s">
        <v>7</v>
      </c>
      <c r="C193" s="17">
        <f>4.02*5</f>
        <v>20.099999999999998</v>
      </c>
      <c r="D193" s="20"/>
      <c r="E193" s="49"/>
    </row>
    <row r="194" spans="1:5" x14ac:dyDescent="0.3">
      <c r="A194" s="35" t="s">
        <v>66</v>
      </c>
      <c r="B194" s="25"/>
      <c r="C194" s="25"/>
      <c r="D194" s="25"/>
      <c r="E194" s="50"/>
    </row>
    <row r="195" spans="1:5" x14ac:dyDescent="0.3">
      <c r="A195" s="38" t="s">
        <v>35</v>
      </c>
      <c r="B195" s="15"/>
      <c r="C195" s="17"/>
      <c r="D195" s="20"/>
      <c r="E195" s="49"/>
    </row>
    <row r="196" spans="1:5" ht="28.8" x14ac:dyDescent="0.3">
      <c r="A196" s="40" t="s">
        <v>80</v>
      </c>
      <c r="B196" s="15" t="s">
        <v>7</v>
      </c>
      <c r="C196" s="17">
        <f>42.36*5</f>
        <v>211.8</v>
      </c>
      <c r="D196" s="20"/>
      <c r="E196" s="49"/>
    </row>
    <row r="197" spans="1:5" ht="28.8" x14ac:dyDescent="0.3">
      <c r="A197" s="40" t="s">
        <v>81</v>
      </c>
      <c r="B197" s="15" t="s">
        <v>7</v>
      </c>
      <c r="C197" s="17">
        <f>11*5</f>
        <v>55</v>
      </c>
      <c r="D197" s="20"/>
      <c r="E197" s="49"/>
    </row>
    <row r="198" spans="1:5" ht="41.4" x14ac:dyDescent="0.3">
      <c r="A198" s="33" t="s">
        <v>67</v>
      </c>
      <c r="B198" s="15" t="s">
        <v>68</v>
      </c>
      <c r="C198" s="15">
        <f>1*5</f>
        <v>5</v>
      </c>
      <c r="D198" s="24"/>
      <c r="E198" s="49"/>
    </row>
    <row r="199" spans="1:5" x14ac:dyDescent="0.3">
      <c r="A199" s="35" t="s">
        <v>69</v>
      </c>
      <c r="B199" s="25"/>
      <c r="C199" s="25"/>
      <c r="D199" s="25"/>
      <c r="E199" s="50"/>
    </row>
    <row r="200" spans="1:5" x14ac:dyDescent="0.3">
      <c r="A200" s="38" t="s">
        <v>36</v>
      </c>
      <c r="B200" s="15"/>
      <c r="C200" s="17"/>
      <c r="D200" s="20"/>
      <c r="E200" s="49"/>
    </row>
    <row r="201" spans="1:5" x14ac:dyDescent="0.3">
      <c r="A201" s="34" t="s">
        <v>37</v>
      </c>
      <c r="B201" s="15" t="s">
        <v>29</v>
      </c>
      <c r="C201" s="17">
        <f>1*5</f>
        <v>5</v>
      </c>
      <c r="D201" s="20"/>
      <c r="E201" s="49"/>
    </row>
    <row r="202" spans="1:5" x14ac:dyDescent="0.3">
      <c r="A202" s="34" t="s">
        <v>38</v>
      </c>
      <c r="B202" s="15" t="s">
        <v>39</v>
      </c>
      <c r="C202" s="17">
        <f>2*5</f>
        <v>10</v>
      </c>
      <c r="D202" s="20"/>
      <c r="E202" s="49"/>
    </row>
    <row r="203" spans="1:5" x14ac:dyDescent="0.3">
      <c r="A203" s="35" t="s">
        <v>70</v>
      </c>
      <c r="B203" s="25"/>
      <c r="C203" s="25"/>
      <c r="D203" s="25"/>
      <c r="E203" s="50"/>
    </row>
    <row r="204" spans="1:5" x14ac:dyDescent="0.3">
      <c r="A204" s="38" t="s">
        <v>45</v>
      </c>
      <c r="B204" s="15"/>
      <c r="C204" s="17"/>
      <c r="D204" s="20"/>
      <c r="E204" s="49"/>
    </row>
    <row r="205" spans="1:5" ht="41.4" x14ac:dyDescent="0.3">
      <c r="A205" s="33" t="s">
        <v>46</v>
      </c>
      <c r="B205" s="15" t="s">
        <v>11</v>
      </c>
      <c r="C205" s="17">
        <f>0.108*5</f>
        <v>0.54</v>
      </c>
      <c r="D205" s="20"/>
      <c r="E205" s="49"/>
    </row>
    <row r="206" spans="1:5" x14ac:dyDescent="0.3">
      <c r="A206" s="33" t="s">
        <v>47</v>
      </c>
      <c r="B206" s="15" t="s">
        <v>39</v>
      </c>
      <c r="C206" s="17">
        <f>2*5</f>
        <v>10</v>
      </c>
      <c r="D206" s="20"/>
      <c r="E206" s="49"/>
    </row>
    <row r="207" spans="1:5" ht="27.6" x14ac:dyDescent="0.3">
      <c r="A207" s="33" t="s">
        <v>48</v>
      </c>
      <c r="B207" s="15" t="s">
        <v>7</v>
      </c>
      <c r="C207" s="17">
        <f>3*5</f>
        <v>15</v>
      </c>
      <c r="D207" s="20"/>
      <c r="E207" s="49"/>
    </row>
    <row r="208" spans="1:5" x14ac:dyDescent="0.3">
      <c r="A208" s="34" t="s">
        <v>86</v>
      </c>
      <c r="B208" s="15" t="s">
        <v>43</v>
      </c>
      <c r="C208" s="17">
        <f>1*5</f>
        <v>5</v>
      </c>
      <c r="D208" s="20"/>
      <c r="E208" s="49"/>
    </row>
    <row r="209" spans="1:5" ht="27.6" x14ac:dyDescent="0.3">
      <c r="A209" s="33" t="s">
        <v>49</v>
      </c>
      <c r="B209" s="15" t="s">
        <v>43</v>
      </c>
      <c r="C209" s="17">
        <f>1*5</f>
        <v>5</v>
      </c>
      <c r="D209" s="20"/>
      <c r="E209" s="49"/>
    </row>
    <row r="210" spans="1:5" x14ac:dyDescent="0.3">
      <c r="A210" s="35" t="s">
        <v>71</v>
      </c>
      <c r="B210" s="25"/>
      <c r="C210" s="25"/>
      <c r="D210" s="25"/>
      <c r="E210" s="50"/>
    </row>
    <row r="211" spans="1:5" x14ac:dyDescent="0.3">
      <c r="A211" s="38" t="s">
        <v>50</v>
      </c>
      <c r="B211" s="15"/>
      <c r="C211" s="17"/>
      <c r="D211" s="20"/>
      <c r="E211" s="49"/>
    </row>
    <row r="212" spans="1:5" ht="41.4" x14ac:dyDescent="0.3">
      <c r="A212" s="33" t="s">
        <v>51</v>
      </c>
      <c r="B212" s="15" t="s">
        <v>7</v>
      </c>
      <c r="C212" s="17">
        <f>6*5</f>
        <v>30</v>
      </c>
      <c r="D212" s="20"/>
      <c r="E212" s="49"/>
    </row>
    <row r="213" spans="1:5" ht="72" x14ac:dyDescent="0.3">
      <c r="A213" s="40" t="s">
        <v>56</v>
      </c>
      <c r="B213" s="2" t="s">
        <v>43</v>
      </c>
      <c r="C213" s="3">
        <f>1*5</f>
        <v>5</v>
      </c>
      <c r="D213" s="21"/>
      <c r="E213" s="49"/>
    </row>
    <row r="214" spans="1:5" ht="57.6" x14ac:dyDescent="0.3">
      <c r="A214" s="40" t="s">
        <v>54</v>
      </c>
      <c r="B214" s="2" t="s">
        <v>7</v>
      </c>
      <c r="C214" s="3">
        <f>6*5</f>
        <v>30</v>
      </c>
      <c r="D214" s="21"/>
      <c r="E214" s="49"/>
    </row>
    <row r="215" spans="1:5" x14ac:dyDescent="0.3">
      <c r="A215" s="35" t="s">
        <v>72</v>
      </c>
      <c r="B215" s="25"/>
      <c r="C215" s="25"/>
      <c r="D215" s="25"/>
      <c r="E215" s="50"/>
    </row>
    <row r="216" spans="1:5" x14ac:dyDescent="0.3">
      <c r="A216" s="38" t="s">
        <v>53</v>
      </c>
      <c r="B216" s="15"/>
      <c r="C216" s="17"/>
      <c r="D216" s="20"/>
      <c r="E216" s="49"/>
    </row>
    <row r="217" spans="1:5" ht="55.2" x14ac:dyDescent="0.3">
      <c r="A217" s="33" t="s">
        <v>52</v>
      </c>
      <c r="B217" s="14" t="s">
        <v>29</v>
      </c>
      <c r="C217" s="14">
        <f>4*5</f>
        <v>20</v>
      </c>
      <c r="D217" s="22"/>
      <c r="E217" s="49"/>
    </row>
    <row r="218" spans="1:5" ht="55.2" x14ac:dyDescent="0.3">
      <c r="A218" s="41" t="s">
        <v>74</v>
      </c>
      <c r="B218" s="2" t="s">
        <v>29</v>
      </c>
      <c r="C218" s="3">
        <f>1*5</f>
        <v>5</v>
      </c>
      <c r="D218" s="22"/>
      <c r="E218" s="49"/>
    </row>
    <row r="219" spans="1:5" ht="41.4" x14ac:dyDescent="0.3">
      <c r="A219" s="33" t="s">
        <v>55</v>
      </c>
      <c r="B219" s="14" t="s">
        <v>7</v>
      </c>
      <c r="C219" s="14">
        <f>7*5</f>
        <v>35</v>
      </c>
      <c r="D219" s="22"/>
      <c r="E219" s="49"/>
    </row>
    <row r="220" spans="1:5" x14ac:dyDescent="0.3">
      <c r="A220" s="35" t="s">
        <v>73</v>
      </c>
      <c r="B220" s="25"/>
      <c r="C220" s="25"/>
      <c r="D220" s="25"/>
      <c r="E220" s="50"/>
    </row>
    <row r="221" spans="1:5" ht="13.8" customHeight="1" x14ac:dyDescent="0.3">
      <c r="A221" s="38" t="s">
        <v>114</v>
      </c>
      <c r="B221" s="15"/>
      <c r="C221" s="17"/>
      <c r="D221" s="20"/>
      <c r="E221" s="49"/>
    </row>
    <row r="222" spans="1:5" ht="72" x14ac:dyDescent="0.3">
      <c r="A222" s="1" t="s">
        <v>115</v>
      </c>
      <c r="B222" s="15" t="s">
        <v>43</v>
      </c>
      <c r="C222" s="17">
        <v>1</v>
      </c>
      <c r="D222" s="20"/>
      <c r="E222" s="69"/>
    </row>
    <row r="223" spans="1:5" x14ac:dyDescent="0.3">
      <c r="A223" s="42"/>
      <c r="B223" s="8"/>
      <c r="C223" s="9"/>
      <c r="D223" s="28"/>
      <c r="E223" s="51"/>
    </row>
    <row r="224" spans="1:5" ht="15.6" x14ac:dyDescent="0.3">
      <c r="A224" s="43" t="s">
        <v>59</v>
      </c>
      <c r="B224" s="6"/>
      <c r="C224" s="6"/>
      <c r="D224" s="6"/>
      <c r="E224" s="52"/>
    </row>
    <row r="225" spans="1:5" ht="15.6" x14ac:dyDescent="0.3">
      <c r="A225" s="43" t="s">
        <v>60</v>
      </c>
      <c r="B225" s="6"/>
      <c r="C225" s="6"/>
      <c r="D225" s="6"/>
      <c r="E225" s="52"/>
    </row>
    <row r="226" spans="1:5" ht="16.2" thickBot="1" x14ac:dyDescent="0.35">
      <c r="A226" s="44" t="s">
        <v>61</v>
      </c>
      <c r="B226" s="45"/>
      <c r="C226" s="45"/>
      <c r="D226" s="45"/>
      <c r="E226" s="53"/>
    </row>
    <row r="227" spans="1:5" x14ac:dyDescent="0.3">
      <c r="A227"/>
      <c r="B227"/>
      <c r="C227"/>
      <c r="D227"/>
      <c r="E227" s="46"/>
    </row>
    <row r="228" spans="1:5" x14ac:dyDescent="0.3">
      <c r="A228"/>
      <c r="B228"/>
      <c r="C228"/>
      <c r="D228"/>
      <c r="E228" s="46"/>
    </row>
    <row r="229" spans="1:5" ht="15" thickBot="1" x14ac:dyDescent="0.35">
      <c r="A229"/>
      <c r="B229"/>
      <c r="C229"/>
      <c r="D229"/>
      <c r="E229" s="46"/>
    </row>
    <row r="230" spans="1:5" ht="21" customHeight="1" thickBot="1" x14ac:dyDescent="0.35">
      <c r="A230" s="71" t="s">
        <v>110</v>
      </c>
      <c r="B230" s="72"/>
      <c r="C230" s="72"/>
      <c r="D230" s="72"/>
      <c r="E230" s="73"/>
    </row>
    <row r="231" spans="1:5" ht="15.6" customHeight="1" x14ac:dyDescent="0.3">
      <c r="A231" s="31" t="s">
        <v>0</v>
      </c>
      <c r="B231" s="31" t="s">
        <v>1</v>
      </c>
      <c r="C231" s="31" t="s">
        <v>2</v>
      </c>
      <c r="D231" s="31" t="s">
        <v>3</v>
      </c>
      <c r="E231" s="55" t="s">
        <v>4</v>
      </c>
    </row>
    <row r="232" spans="1:5" x14ac:dyDescent="0.3">
      <c r="A232" s="38" t="s">
        <v>5</v>
      </c>
      <c r="B232" s="38"/>
      <c r="C232" s="38"/>
      <c r="D232" s="38"/>
      <c r="E232" s="56"/>
    </row>
    <row r="233" spans="1:5" x14ac:dyDescent="0.3">
      <c r="A233" s="33" t="s">
        <v>6</v>
      </c>
      <c r="B233" s="33" t="s">
        <v>9</v>
      </c>
      <c r="C233" s="33">
        <f>1*3</f>
        <v>3</v>
      </c>
      <c r="D233" s="33"/>
      <c r="E233" s="57"/>
    </row>
    <row r="234" spans="1:5" x14ac:dyDescent="0.3">
      <c r="A234" s="33" t="s">
        <v>8</v>
      </c>
      <c r="B234" s="33" t="s">
        <v>9</v>
      </c>
      <c r="C234" s="33">
        <f>1*3</f>
        <v>3</v>
      </c>
      <c r="D234" s="33"/>
      <c r="E234" s="57"/>
    </row>
    <row r="235" spans="1:5" x14ac:dyDescent="0.3">
      <c r="A235" s="33" t="s">
        <v>40</v>
      </c>
      <c r="B235" s="33" t="s">
        <v>11</v>
      </c>
      <c r="C235" s="33">
        <f>0.37*3</f>
        <v>1.1099999999999999</v>
      </c>
      <c r="D235" s="33"/>
      <c r="E235" s="57"/>
    </row>
    <row r="236" spans="1:5" x14ac:dyDescent="0.3">
      <c r="A236" s="33" t="s">
        <v>87</v>
      </c>
      <c r="B236" s="33" t="s">
        <v>11</v>
      </c>
      <c r="C236" s="33">
        <f>3.08*3</f>
        <v>9.24</v>
      </c>
      <c r="D236" s="33"/>
      <c r="E236" s="57"/>
    </row>
    <row r="237" spans="1:5" x14ac:dyDescent="0.3">
      <c r="A237" s="33" t="s">
        <v>88</v>
      </c>
      <c r="B237" s="33" t="s">
        <v>9</v>
      </c>
      <c r="C237" s="33">
        <f>1*3</f>
        <v>3</v>
      </c>
      <c r="D237" s="33"/>
      <c r="E237" s="57"/>
    </row>
    <row r="238" spans="1:5" x14ac:dyDescent="0.3">
      <c r="A238" s="33" t="s">
        <v>14</v>
      </c>
      <c r="B238" s="33" t="s">
        <v>9</v>
      </c>
      <c r="C238" s="33">
        <f>1*3</f>
        <v>3</v>
      </c>
      <c r="D238" s="33"/>
      <c r="E238" s="57"/>
    </row>
    <row r="239" spans="1:5" x14ac:dyDescent="0.3">
      <c r="A239" s="35" t="s">
        <v>57</v>
      </c>
      <c r="B239" s="35"/>
      <c r="C239" s="35"/>
      <c r="D239" s="35"/>
      <c r="E239" s="58"/>
    </row>
    <row r="240" spans="1:5" x14ac:dyDescent="0.3">
      <c r="A240" s="38" t="s">
        <v>79</v>
      </c>
      <c r="B240" s="38"/>
      <c r="C240" s="38"/>
      <c r="D240" s="38"/>
      <c r="E240" s="56"/>
    </row>
    <row r="241" spans="1:5" ht="27.6" x14ac:dyDescent="0.3">
      <c r="A241" s="33" t="s">
        <v>89</v>
      </c>
      <c r="B241" s="33" t="s">
        <v>11</v>
      </c>
      <c r="C241" s="33">
        <f>0.099*3</f>
        <v>0.29700000000000004</v>
      </c>
      <c r="D241" s="33"/>
      <c r="E241" s="57"/>
    </row>
    <row r="242" spans="1:5" ht="27.6" x14ac:dyDescent="0.3">
      <c r="A242" s="33" t="s">
        <v>90</v>
      </c>
      <c r="B242" s="33" t="s">
        <v>11</v>
      </c>
      <c r="C242" s="33">
        <f>0.14*3</f>
        <v>0.42000000000000004</v>
      </c>
      <c r="D242" s="33"/>
      <c r="E242" s="57"/>
    </row>
    <row r="243" spans="1:5" x14ac:dyDescent="0.3">
      <c r="A243" s="33" t="s">
        <v>91</v>
      </c>
      <c r="B243" s="33" t="s">
        <v>7</v>
      </c>
      <c r="C243" s="33">
        <f>7.54*3</f>
        <v>22.62</v>
      </c>
      <c r="D243" s="33"/>
      <c r="E243" s="57"/>
    </row>
    <row r="244" spans="1:5" ht="27.6" x14ac:dyDescent="0.3">
      <c r="A244" s="33" t="s">
        <v>92</v>
      </c>
      <c r="B244" s="33" t="s">
        <v>9</v>
      </c>
      <c r="C244" s="33">
        <f>1*3</f>
        <v>3</v>
      </c>
      <c r="D244" s="33"/>
      <c r="E244" s="57"/>
    </row>
    <row r="245" spans="1:5" x14ac:dyDescent="0.3">
      <c r="A245" s="33" t="s">
        <v>93</v>
      </c>
      <c r="B245" s="33" t="s">
        <v>11</v>
      </c>
      <c r="C245" s="33">
        <f>2.03*3</f>
        <v>6.09</v>
      </c>
      <c r="D245" s="33"/>
      <c r="E245" s="57"/>
    </row>
    <row r="246" spans="1:5" x14ac:dyDescent="0.3">
      <c r="A246" s="35" t="s">
        <v>58</v>
      </c>
      <c r="B246" s="35"/>
      <c r="C246" s="35"/>
      <c r="D246" s="35"/>
      <c r="E246" s="58"/>
    </row>
    <row r="247" spans="1:5" x14ac:dyDescent="0.3">
      <c r="A247" s="38" t="s">
        <v>94</v>
      </c>
      <c r="B247" s="38"/>
      <c r="C247" s="38"/>
      <c r="D247" s="38"/>
      <c r="E247" s="56"/>
    </row>
    <row r="248" spans="1:5" x14ac:dyDescent="0.3">
      <c r="A248" s="33" t="s">
        <v>95</v>
      </c>
      <c r="B248" s="33" t="s">
        <v>11</v>
      </c>
      <c r="C248" s="33">
        <f>0.09*3</f>
        <v>0.27</v>
      </c>
      <c r="D248" s="33"/>
      <c r="E248" s="57"/>
    </row>
    <row r="249" spans="1:5" x14ac:dyDescent="0.3">
      <c r="A249" s="35" t="s">
        <v>96</v>
      </c>
      <c r="B249" s="35"/>
      <c r="C249" s="35"/>
      <c r="D249" s="35"/>
      <c r="E249" s="35"/>
    </row>
    <row r="250" spans="1:5" x14ac:dyDescent="0.3">
      <c r="A250" s="38" t="s">
        <v>97</v>
      </c>
      <c r="B250" s="38"/>
      <c r="C250" s="38"/>
      <c r="D250" s="38"/>
      <c r="E250" s="38"/>
    </row>
    <row r="251" spans="1:5" x14ac:dyDescent="0.3">
      <c r="A251" s="33" t="s">
        <v>98</v>
      </c>
      <c r="B251" s="33" t="s">
        <v>11</v>
      </c>
      <c r="C251" s="33">
        <f>0.09*3</f>
        <v>0.27</v>
      </c>
      <c r="D251" s="33"/>
      <c r="E251" s="57"/>
    </row>
    <row r="252" spans="1:5" x14ac:dyDescent="0.3">
      <c r="A252" s="33" t="s">
        <v>99</v>
      </c>
      <c r="B252" s="33" t="s">
        <v>7</v>
      </c>
      <c r="C252" s="33">
        <f>1.2*3</f>
        <v>3.5999999999999996</v>
      </c>
      <c r="D252" s="33"/>
      <c r="E252" s="57"/>
    </row>
    <row r="253" spans="1:5" x14ac:dyDescent="0.3">
      <c r="A253" s="33" t="s">
        <v>86</v>
      </c>
      <c r="B253" s="33" t="s">
        <v>29</v>
      </c>
      <c r="C253" s="33">
        <f>1*3</f>
        <v>3</v>
      </c>
      <c r="D253" s="33"/>
      <c r="E253" s="57"/>
    </row>
    <row r="254" spans="1:5" x14ac:dyDescent="0.3">
      <c r="A254" s="33" t="s">
        <v>100</v>
      </c>
      <c r="B254" s="33" t="s">
        <v>7</v>
      </c>
      <c r="C254" s="33">
        <f>2.64*3</f>
        <v>7.92</v>
      </c>
      <c r="D254" s="33"/>
      <c r="E254" s="57"/>
    </row>
    <row r="255" spans="1:5" x14ac:dyDescent="0.3">
      <c r="A255" s="33" t="s">
        <v>102</v>
      </c>
      <c r="B255" s="33" t="s">
        <v>29</v>
      </c>
      <c r="C255" s="33">
        <f>1*3</f>
        <v>3</v>
      </c>
      <c r="D255" s="33"/>
      <c r="E255" s="57"/>
    </row>
    <row r="256" spans="1:5" ht="41.4" x14ac:dyDescent="0.3">
      <c r="A256" s="33" t="s">
        <v>103</v>
      </c>
      <c r="B256" s="33" t="s">
        <v>29</v>
      </c>
      <c r="C256" s="33">
        <f>4*3</f>
        <v>12</v>
      </c>
      <c r="D256" s="33"/>
      <c r="E256" s="57"/>
    </row>
    <row r="257" spans="1:6" ht="27.6" x14ac:dyDescent="0.3">
      <c r="A257" s="33" t="s">
        <v>104</v>
      </c>
      <c r="B257" s="33" t="s">
        <v>39</v>
      </c>
      <c r="C257" s="33">
        <f>320*3</f>
        <v>960</v>
      </c>
      <c r="D257" s="33"/>
      <c r="E257" s="57"/>
    </row>
    <row r="258" spans="1:6" x14ac:dyDescent="0.3">
      <c r="A258" s="35" t="s">
        <v>101</v>
      </c>
      <c r="B258" s="35"/>
      <c r="C258" s="35"/>
      <c r="D258" s="35"/>
      <c r="E258" s="58"/>
    </row>
    <row r="259" spans="1:6" ht="15.6" x14ac:dyDescent="0.3">
      <c r="A259" s="43"/>
      <c r="B259" s="43"/>
      <c r="C259" s="43"/>
      <c r="D259" s="43"/>
      <c r="E259" s="59"/>
    </row>
    <row r="260" spans="1:6" ht="15.6" x14ac:dyDescent="0.3">
      <c r="A260" s="43" t="s">
        <v>59</v>
      </c>
      <c r="B260" s="43"/>
      <c r="C260" s="43"/>
      <c r="D260" s="43"/>
      <c r="E260" s="59"/>
    </row>
    <row r="261" spans="1:6" ht="15.6" x14ac:dyDescent="0.3">
      <c r="A261" s="43" t="s">
        <v>60</v>
      </c>
      <c r="B261" s="43"/>
      <c r="C261" s="43"/>
      <c r="D261" s="43"/>
      <c r="E261" s="59"/>
    </row>
    <row r="262" spans="1:6" ht="16.2" thickBot="1" x14ac:dyDescent="0.35">
      <c r="A262" s="44" t="s">
        <v>61</v>
      </c>
      <c r="B262" s="44"/>
      <c r="C262" s="44"/>
      <c r="D262" s="44"/>
      <c r="E262" s="60"/>
    </row>
    <row r="263" spans="1:6" x14ac:dyDescent="0.3">
      <c r="A263"/>
      <c r="B263"/>
      <c r="C263"/>
      <c r="D263"/>
      <c r="E263" s="46"/>
    </row>
    <row r="264" spans="1:6" x14ac:dyDescent="0.3">
      <c r="A264"/>
      <c r="B264"/>
      <c r="C264"/>
      <c r="D264"/>
      <c r="E264" s="46"/>
    </row>
    <row r="265" spans="1:6" ht="15" thickBot="1" x14ac:dyDescent="0.35">
      <c r="A265"/>
      <c r="B265"/>
      <c r="C265"/>
      <c r="D265"/>
      <c r="E265" s="46"/>
    </row>
    <row r="266" spans="1:6" ht="15.6" x14ac:dyDescent="0.3">
      <c r="A266" s="74" t="s">
        <v>111</v>
      </c>
      <c r="B266" s="75"/>
      <c r="C266" s="75"/>
      <c r="D266" s="76"/>
      <c r="E266"/>
      <c r="F266" s="62"/>
    </row>
    <row r="267" spans="1:6" ht="31.2" x14ac:dyDescent="0.3">
      <c r="A267" s="61" t="s">
        <v>0</v>
      </c>
      <c r="B267" s="61" t="s">
        <v>59</v>
      </c>
      <c r="C267" s="61" t="s">
        <v>60</v>
      </c>
      <c r="D267" s="63" t="s">
        <v>61</v>
      </c>
    </row>
    <row r="268" spans="1:6" ht="62.4" x14ac:dyDescent="0.3">
      <c r="A268" s="43" t="s">
        <v>112</v>
      </c>
      <c r="B268" s="59">
        <f>E76</f>
        <v>0</v>
      </c>
      <c r="C268" s="59">
        <f>B268*0.18</f>
        <v>0</v>
      </c>
      <c r="D268" s="59">
        <f>C268+B268</f>
        <v>0</v>
      </c>
      <c r="E268" s="46"/>
    </row>
    <row r="269" spans="1:6" ht="46.8" x14ac:dyDescent="0.3">
      <c r="A269" s="43" t="s">
        <v>108</v>
      </c>
      <c r="B269" s="59">
        <f>E146</f>
        <v>0</v>
      </c>
      <c r="C269" s="59">
        <f t="shared" ref="C269:C271" si="0">B269*0.18</f>
        <v>0</v>
      </c>
      <c r="D269" s="59">
        <f t="shared" ref="D269:D271" si="1">C269+B269</f>
        <v>0</v>
      </c>
      <c r="E269" s="46"/>
    </row>
    <row r="270" spans="1:6" ht="46.8" x14ac:dyDescent="0.3">
      <c r="A270" s="43" t="s">
        <v>109</v>
      </c>
      <c r="B270" s="59">
        <f>E224</f>
        <v>0</v>
      </c>
      <c r="C270" s="59">
        <f t="shared" si="0"/>
        <v>0</v>
      </c>
      <c r="D270" s="59">
        <f t="shared" si="1"/>
        <v>0</v>
      </c>
      <c r="E270" s="46"/>
    </row>
    <row r="271" spans="1:6" ht="31.2" x14ac:dyDescent="0.3">
      <c r="A271" s="43" t="s">
        <v>110</v>
      </c>
      <c r="B271" s="59">
        <f>E260</f>
        <v>0</v>
      </c>
      <c r="C271" s="59">
        <f t="shared" si="0"/>
        <v>0</v>
      </c>
      <c r="D271" s="59">
        <f t="shared" si="1"/>
        <v>0</v>
      </c>
      <c r="E271" s="46"/>
    </row>
    <row r="272" spans="1:6" x14ac:dyDescent="0.3">
      <c r="A272" s="64"/>
      <c r="B272"/>
      <c r="C272"/>
      <c r="D272" s="65"/>
      <c r="E272" s="46"/>
    </row>
    <row r="273" spans="1:5" ht="21.6" thickBot="1" x14ac:dyDescent="0.35">
      <c r="A273" s="66" t="s">
        <v>113</v>
      </c>
      <c r="B273" s="67">
        <f>SUM(B268:B271)</f>
        <v>0</v>
      </c>
      <c r="C273" s="67">
        <f t="shared" ref="C273:D273" si="2">SUM(C268:C271)</f>
        <v>0</v>
      </c>
      <c r="D273" s="68">
        <f t="shared" si="2"/>
        <v>0</v>
      </c>
      <c r="E273" s="46"/>
    </row>
    <row r="274" spans="1:5" x14ac:dyDescent="0.3">
      <c r="A274"/>
      <c r="B274"/>
      <c r="C274"/>
      <c r="D274"/>
      <c r="E274" s="46"/>
    </row>
    <row r="275" spans="1:5" x14ac:dyDescent="0.3">
      <c r="A275"/>
      <c r="B275"/>
      <c r="C275"/>
      <c r="D275"/>
      <c r="E275" s="46"/>
    </row>
    <row r="276" spans="1:5" x14ac:dyDescent="0.3">
      <c r="A276"/>
      <c r="B276"/>
      <c r="C276"/>
      <c r="D276"/>
      <c r="E276" s="46"/>
    </row>
    <row r="277" spans="1:5" x14ac:dyDescent="0.3">
      <c r="A277"/>
      <c r="B277"/>
      <c r="C277"/>
      <c r="D277"/>
      <c r="E277" s="46"/>
    </row>
    <row r="278" spans="1:5" x14ac:dyDescent="0.3">
      <c r="A278"/>
      <c r="B278"/>
      <c r="C278"/>
      <c r="D278"/>
      <c r="E278" s="46"/>
    </row>
    <row r="279" spans="1:5" x14ac:dyDescent="0.3">
      <c r="A279"/>
      <c r="B279"/>
      <c r="C279"/>
      <c r="D279"/>
      <c r="E279" s="46"/>
    </row>
    <row r="280" spans="1:5" x14ac:dyDescent="0.3">
      <c r="A280"/>
      <c r="B280"/>
      <c r="C280"/>
      <c r="D280"/>
      <c r="E280" s="46"/>
    </row>
    <row r="281" spans="1:5" x14ac:dyDescent="0.3">
      <c r="A281"/>
      <c r="B281"/>
      <c r="C281"/>
      <c r="D281"/>
      <c r="E281" s="46"/>
    </row>
    <row r="282" spans="1:5" x14ac:dyDescent="0.3">
      <c r="A282"/>
      <c r="B282"/>
      <c r="C282"/>
      <c r="D282"/>
      <c r="E282" s="46"/>
    </row>
    <row r="283" spans="1:5" x14ac:dyDescent="0.3">
      <c r="A283"/>
      <c r="B283"/>
      <c r="C283"/>
      <c r="D283"/>
      <c r="E283" s="46"/>
    </row>
    <row r="284" spans="1:5" x14ac:dyDescent="0.3">
      <c r="A284"/>
      <c r="B284"/>
      <c r="C284"/>
      <c r="D284"/>
      <c r="E284" s="46"/>
    </row>
    <row r="285" spans="1:5" x14ac:dyDescent="0.3">
      <c r="A285"/>
      <c r="B285"/>
      <c r="C285"/>
      <c r="D285"/>
      <c r="E285" s="46"/>
    </row>
    <row r="286" spans="1:5" x14ac:dyDescent="0.3">
      <c r="A286"/>
      <c r="B286"/>
      <c r="C286"/>
      <c r="D286"/>
      <c r="E286" s="46"/>
    </row>
    <row r="287" spans="1:5" x14ac:dyDescent="0.3">
      <c r="A287"/>
      <c r="B287"/>
      <c r="C287"/>
      <c r="D287"/>
      <c r="E287" s="46"/>
    </row>
    <row r="288" spans="1:5" x14ac:dyDescent="0.3">
      <c r="A288"/>
      <c r="B288"/>
      <c r="C288"/>
      <c r="D288"/>
      <c r="E288" s="46"/>
    </row>
    <row r="289" spans="1:5" x14ac:dyDescent="0.3">
      <c r="A289"/>
      <c r="B289"/>
      <c r="C289"/>
      <c r="D289"/>
      <c r="E289" s="46"/>
    </row>
    <row r="290" spans="1:5" x14ac:dyDescent="0.3">
      <c r="A290"/>
      <c r="B290"/>
      <c r="C290"/>
      <c r="D290"/>
      <c r="E290" s="46"/>
    </row>
    <row r="291" spans="1:5" x14ac:dyDescent="0.3">
      <c r="A291"/>
      <c r="B291"/>
      <c r="C291"/>
      <c r="D291"/>
      <c r="E291" s="46"/>
    </row>
    <row r="292" spans="1:5" x14ac:dyDescent="0.3">
      <c r="A292"/>
      <c r="B292"/>
      <c r="C292"/>
      <c r="D292"/>
      <c r="E292" s="46"/>
    </row>
    <row r="293" spans="1:5" x14ac:dyDescent="0.3">
      <c r="A293"/>
      <c r="B293"/>
      <c r="C293"/>
      <c r="D293"/>
      <c r="E293" s="46"/>
    </row>
    <row r="294" spans="1:5" x14ac:dyDescent="0.3">
      <c r="A294"/>
      <c r="B294"/>
      <c r="C294"/>
      <c r="D294"/>
      <c r="E294" s="46"/>
    </row>
    <row r="295" spans="1:5" x14ac:dyDescent="0.3">
      <c r="A295"/>
      <c r="B295"/>
      <c r="C295"/>
      <c r="D295"/>
      <c r="E295" s="46"/>
    </row>
    <row r="296" spans="1:5" x14ac:dyDescent="0.3">
      <c r="A296"/>
      <c r="B296"/>
      <c r="C296"/>
      <c r="D296"/>
      <c r="E296" s="46"/>
    </row>
    <row r="297" spans="1:5" x14ac:dyDescent="0.3">
      <c r="A297"/>
      <c r="B297"/>
      <c r="C297"/>
      <c r="D297"/>
      <c r="E297" s="46"/>
    </row>
    <row r="298" spans="1:5" x14ac:dyDescent="0.3">
      <c r="A298"/>
      <c r="B298"/>
      <c r="C298"/>
      <c r="D298"/>
      <c r="E298" s="46"/>
    </row>
    <row r="299" spans="1:5" x14ac:dyDescent="0.3">
      <c r="A299"/>
      <c r="B299"/>
      <c r="C299"/>
      <c r="D299"/>
      <c r="E299" s="46"/>
    </row>
    <row r="300" spans="1:5" x14ac:dyDescent="0.3">
      <c r="A300"/>
      <c r="B300"/>
      <c r="C300"/>
      <c r="D300"/>
      <c r="E300" s="46"/>
    </row>
    <row r="301" spans="1:5" x14ac:dyDescent="0.3">
      <c r="A301"/>
      <c r="B301"/>
      <c r="C301"/>
      <c r="D301"/>
      <c r="E301" s="46"/>
    </row>
    <row r="302" spans="1:5" x14ac:dyDescent="0.3">
      <c r="A302"/>
      <c r="B302"/>
      <c r="C302"/>
      <c r="D302"/>
      <c r="E302" s="46"/>
    </row>
    <row r="303" spans="1:5" x14ac:dyDescent="0.3">
      <c r="A303"/>
      <c r="B303"/>
      <c r="C303"/>
      <c r="D303"/>
      <c r="E303" s="46"/>
    </row>
    <row r="304" spans="1:5" x14ac:dyDescent="0.3">
      <c r="A304"/>
      <c r="B304"/>
      <c r="C304"/>
      <c r="D304"/>
      <c r="E304" s="46"/>
    </row>
    <row r="305" spans="1:5" x14ac:dyDescent="0.3">
      <c r="A305"/>
      <c r="B305"/>
      <c r="C305"/>
      <c r="D305"/>
      <c r="E305" s="46"/>
    </row>
    <row r="306" spans="1:5" x14ac:dyDescent="0.3">
      <c r="A306"/>
      <c r="B306"/>
      <c r="C306"/>
      <c r="D306"/>
      <c r="E306" s="46"/>
    </row>
    <row r="307" spans="1:5" x14ac:dyDescent="0.3">
      <c r="A307"/>
      <c r="B307"/>
      <c r="C307"/>
      <c r="D307"/>
      <c r="E307" s="46"/>
    </row>
    <row r="308" spans="1:5" x14ac:dyDescent="0.3">
      <c r="A308"/>
      <c r="B308"/>
      <c r="C308"/>
      <c r="D308"/>
      <c r="E308" s="46"/>
    </row>
    <row r="309" spans="1:5" x14ac:dyDescent="0.3">
      <c r="A309"/>
      <c r="B309"/>
      <c r="C309"/>
      <c r="D309"/>
      <c r="E309" s="46"/>
    </row>
    <row r="310" spans="1:5" x14ac:dyDescent="0.3">
      <c r="A310"/>
      <c r="B310"/>
      <c r="C310"/>
      <c r="D310"/>
      <c r="E310" s="46"/>
    </row>
    <row r="311" spans="1:5" x14ac:dyDescent="0.3">
      <c r="A311"/>
      <c r="B311"/>
      <c r="C311"/>
      <c r="D311"/>
      <c r="E311" s="46"/>
    </row>
    <row r="312" spans="1:5" x14ac:dyDescent="0.3">
      <c r="A312"/>
      <c r="B312"/>
      <c r="C312"/>
      <c r="D312"/>
      <c r="E312" s="46"/>
    </row>
    <row r="313" spans="1:5" x14ac:dyDescent="0.3">
      <c r="A313"/>
      <c r="B313"/>
      <c r="C313"/>
      <c r="D313"/>
      <c r="E313" s="46"/>
    </row>
    <row r="314" spans="1:5" x14ac:dyDescent="0.3">
      <c r="A314"/>
      <c r="B314"/>
      <c r="C314"/>
      <c r="D314"/>
      <c r="E314" s="46"/>
    </row>
    <row r="315" spans="1:5" x14ac:dyDescent="0.3">
      <c r="A315"/>
      <c r="B315"/>
      <c r="C315"/>
      <c r="D315"/>
      <c r="E315" s="46"/>
    </row>
    <row r="316" spans="1:5" x14ac:dyDescent="0.3">
      <c r="A316"/>
      <c r="B316"/>
      <c r="C316"/>
      <c r="D316"/>
      <c r="E316" s="46"/>
    </row>
    <row r="317" spans="1:5" x14ac:dyDescent="0.3">
      <c r="A317"/>
      <c r="B317"/>
      <c r="C317"/>
      <c r="D317"/>
      <c r="E317" s="46"/>
    </row>
    <row r="318" spans="1:5" x14ac:dyDescent="0.3">
      <c r="A318"/>
      <c r="B318"/>
      <c r="C318"/>
      <c r="D318"/>
      <c r="E318" s="46"/>
    </row>
    <row r="319" spans="1:5" x14ac:dyDescent="0.3">
      <c r="A319"/>
      <c r="B319"/>
      <c r="C319"/>
      <c r="D319"/>
      <c r="E319" s="46"/>
    </row>
    <row r="320" spans="1:5" x14ac:dyDescent="0.3">
      <c r="A320"/>
      <c r="B320"/>
      <c r="C320"/>
      <c r="D320"/>
      <c r="E320" s="46"/>
    </row>
    <row r="321" spans="1:5" x14ac:dyDescent="0.3">
      <c r="A321"/>
      <c r="B321"/>
      <c r="C321"/>
      <c r="D321"/>
      <c r="E321" s="46"/>
    </row>
    <row r="322" spans="1:5" x14ac:dyDescent="0.3">
      <c r="A322"/>
      <c r="B322"/>
      <c r="C322"/>
      <c r="D322"/>
      <c r="E322" s="46"/>
    </row>
    <row r="323" spans="1:5" x14ac:dyDescent="0.3">
      <c r="A323"/>
      <c r="B323"/>
      <c r="C323"/>
      <c r="D323"/>
      <c r="E323" s="46"/>
    </row>
    <row r="324" spans="1:5" x14ac:dyDescent="0.3">
      <c r="A324"/>
      <c r="B324"/>
      <c r="C324"/>
      <c r="D324"/>
      <c r="E324" s="46"/>
    </row>
    <row r="325" spans="1:5" x14ac:dyDescent="0.3">
      <c r="A325"/>
      <c r="B325"/>
      <c r="C325"/>
      <c r="D325"/>
      <c r="E325" s="46"/>
    </row>
    <row r="326" spans="1:5" x14ac:dyDescent="0.3">
      <c r="A326"/>
      <c r="B326"/>
      <c r="C326"/>
      <c r="D326"/>
      <c r="E326" s="46"/>
    </row>
    <row r="327" spans="1:5" x14ac:dyDescent="0.3">
      <c r="A327"/>
      <c r="B327"/>
      <c r="C327"/>
      <c r="D327"/>
      <c r="E327" s="46"/>
    </row>
    <row r="328" spans="1:5" x14ac:dyDescent="0.3">
      <c r="A328"/>
      <c r="B328"/>
      <c r="C328"/>
      <c r="D328"/>
      <c r="E328" s="46"/>
    </row>
    <row r="329" spans="1:5" x14ac:dyDescent="0.3">
      <c r="A329"/>
      <c r="B329"/>
      <c r="C329"/>
      <c r="D329"/>
      <c r="E329" s="46"/>
    </row>
    <row r="330" spans="1:5" x14ac:dyDescent="0.3">
      <c r="A330"/>
      <c r="B330"/>
      <c r="C330"/>
      <c r="D330"/>
      <c r="E330" s="46"/>
    </row>
    <row r="331" spans="1:5" x14ac:dyDescent="0.3">
      <c r="A331"/>
      <c r="B331"/>
      <c r="C331"/>
      <c r="D331"/>
      <c r="E331" s="46"/>
    </row>
    <row r="332" spans="1:5" x14ac:dyDescent="0.3">
      <c r="A332"/>
      <c r="B332"/>
      <c r="C332"/>
      <c r="D332"/>
      <c r="E332" s="46"/>
    </row>
    <row r="333" spans="1:5" x14ac:dyDescent="0.3">
      <c r="A333"/>
      <c r="B333"/>
      <c r="C333"/>
      <c r="D333"/>
      <c r="E333" s="46"/>
    </row>
    <row r="334" spans="1:5" x14ac:dyDescent="0.3">
      <c r="A334"/>
      <c r="B334"/>
      <c r="C334"/>
      <c r="D334"/>
      <c r="E334" s="46"/>
    </row>
    <row r="335" spans="1:5" x14ac:dyDescent="0.3">
      <c r="A335"/>
      <c r="B335"/>
      <c r="C335"/>
      <c r="D335"/>
      <c r="E335" s="46"/>
    </row>
    <row r="336" spans="1:5" x14ac:dyDescent="0.3">
      <c r="A336"/>
      <c r="B336"/>
      <c r="C336"/>
      <c r="D336"/>
      <c r="E336" s="46"/>
    </row>
    <row r="337" spans="1:5" x14ac:dyDescent="0.3">
      <c r="A337"/>
      <c r="B337"/>
      <c r="C337"/>
      <c r="D337"/>
      <c r="E337" s="46"/>
    </row>
    <row r="338" spans="1:5" x14ac:dyDescent="0.3">
      <c r="A338"/>
      <c r="B338"/>
      <c r="C338"/>
      <c r="D338"/>
      <c r="E338" s="46"/>
    </row>
    <row r="339" spans="1:5" x14ac:dyDescent="0.3">
      <c r="A339"/>
      <c r="B339"/>
      <c r="C339"/>
      <c r="D339"/>
      <c r="E339" s="46"/>
    </row>
    <row r="340" spans="1:5" x14ac:dyDescent="0.3">
      <c r="A340"/>
      <c r="B340"/>
      <c r="C340"/>
      <c r="D340"/>
      <c r="E340" s="46"/>
    </row>
    <row r="341" spans="1:5" x14ac:dyDescent="0.3">
      <c r="A341"/>
      <c r="B341"/>
      <c r="C341"/>
      <c r="D341"/>
      <c r="E341" s="46"/>
    </row>
    <row r="342" spans="1:5" x14ac:dyDescent="0.3">
      <c r="A342"/>
      <c r="B342"/>
      <c r="C342"/>
      <c r="D342"/>
      <c r="E342" s="46"/>
    </row>
    <row r="343" spans="1:5" x14ac:dyDescent="0.3">
      <c r="A343"/>
      <c r="B343"/>
      <c r="C343"/>
      <c r="D343"/>
      <c r="E343" s="46"/>
    </row>
    <row r="344" spans="1:5" x14ac:dyDescent="0.3">
      <c r="A344"/>
      <c r="B344"/>
      <c r="C344"/>
      <c r="D344"/>
      <c r="E344" s="46"/>
    </row>
    <row r="345" spans="1:5" x14ac:dyDescent="0.3">
      <c r="A345"/>
      <c r="B345"/>
      <c r="C345"/>
      <c r="D345"/>
      <c r="E345" s="46"/>
    </row>
    <row r="346" spans="1:5" x14ac:dyDescent="0.3">
      <c r="A346"/>
      <c r="B346"/>
      <c r="C346"/>
      <c r="D346"/>
      <c r="E346" s="46"/>
    </row>
    <row r="347" spans="1:5" x14ac:dyDescent="0.3">
      <c r="A347"/>
      <c r="B347"/>
      <c r="C347"/>
      <c r="D347"/>
      <c r="E347" s="46"/>
    </row>
    <row r="348" spans="1:5" x14ac:dyDescent="0.3">
      <c r="A348"/>
      <c r="B348"/>
      <c r="C348"/>
      <c r="D348"/>
      <c r="E348" s="46"/>
    </row>
    <row r="349" spans="1:5" x14ac:dyDescent="0.3">
      <c r="A349"/>
      <c r="B349"/>
      <c r="C349"/>
      <c r="D349"/>
      <c r="E349" s="46"/>
    </row>
    <row r="350" spans="1:5" x14ac:dyDescent="0.3">
      <c r="A350"/>
      <c r="B350"/>
      <c r="C350"/>
      <c r="D350"/>
      <c r="E350" s="46"/>
    </row>
    <row r="351" spans="1:5" x14ac:dyDescent="0.3">
      <c r="A351"/>
      <c r="B351"/>
      <c r="C351"/>
      <c r="D351"/>
      <c r="E351" s="46"/>
    </row>
    <row r="352" spans="1:5" x14ac:dyDescent="0.3">
      <c r="A352"/>
      <c r="B352"/>
      <c r="C352"/>
      <c r="D352"/>
      <c r="E352" s="46"/>
    </row>
    <row r="353" spans="1:5" x14ac:dyDescent="0.3">
      <c r="A353"/>
      <c r="B353"/>
      <c r="C353"/>
      <c r="D353"/>
      <c r="E353" s="46"/>
    </row>
    <row r="354" spans="1:5" x14ac:dyDescent="0.3">
      <c r="A354"/>
      <c r="B354"/>
      <c r="C354"/>
      <c r="D354"/>
      <c r="E354" s="46"/>
    </row>
    <row r="355" spans="1:5" x14ac:dyDescent="0.3">
      <c r="A355"/>
      <c r="B355"/>
      <c r="C355"/>
      <c r="D355"/>
      <c r="E355" s="46"/>
    </row>
    <row r="356" spans="1:5" x14ac:dyDescent="0.3">
      <c r="A356"/>
      <c r="B356"/>
      <c r="C356"/>
      <c r="D356"/>
      <c r="E356" s="46"/>
    </row>
    <row r="357" spans="1:5" x14ac:dyDescent="0.3">
      <c r="A357"/>
      <c r="B357"/>
      <c r="C357"/>
      <c r="D357"/>
      <c r="E357" s="46"/>
    </row>
    <row r="358" spans="1:5" x14ac:dyDescent="0.3">
      <c r="A358"/>
      <c r="B358"/>
      <c r="C358"/>
      <c r="D358"/>
      <c r="E358" s="46"/>
    </row>
    <row r="359" spans="1:5" x14ac:dyDescent="0.3">
      <c r="A359"/>
      <c r="B359"/>
      <c r="C359"/>
      <c r="D359"/>
      <c r="E359" s="46"/>
    </row>
    <row r="360" spans="1:5" x14ac:dyDescent="0.3">
      <c r="A360"/>
      <c r="B360"/>
      <c r="C360"/>
      <c r="D360"/>
      <c r="E360" s="46"/>
    </row>
    <row r="361" spans="1:5" x14ac:dyDescent="0.3">
      <c r="A361"/>
      <c r="B361"/>
      <c r="C361"/>
      <c r="D361"/>
      <c r="E361" s="46"/>
    </row>
    <row r="362" spans="1:5" x14ac:dyDescent="0.3">
      <c r="A362"/>
      <c r="B362"/>
      <c r="C362"/>
      <c r="D362"/>
      <c r="E362" s="46"/>
    </row>
    <row r="363" spans="1:5" x14ac:dyDescent="0.3">
      <c r="A363"/>
      <c r="B363"/>
      <c r="C363"/>
      <c r="D363"/>
      <c r="E363" s="46"/>
    </row>
    <row r="364" spans="1:5" x14ac:dyDescent="0.3">
      <c r="A364"/>
      <c r="B364"/>
      <c r="C364"/>
      <c r="D364"/>
      <c r="E364" s="46"/>
    </row>
    <row r="365" spans="1:5" x14ac:dyDescent="0.3">
      <c r="A365"/>
      <c r="B365"/>
      <c r="C365"/>
      <c r="D365"/>
      <c r="E365" s="46"/>
    </row>
    <row r="366" spans="1:5" x14ac:dyDescent="0.3">
      <c r="A366"/>
      <c r="B366"/>
      <c r="C366"/>
      <c r="D366"/>
      <c r="E366" s="46"/>
    </row>
    <row r="367" spans="1:5" x14ac:dyDescent="0.3">
      <c r="A367"/>
      <c r="B367"/>
      <c r="C367"/>
      <c r="D367"/>
      <c r="E367" s="46"/>
    </row>
    <row r="368" spans="1:5" x14ac:dyDescent="0.3">
      <c r="A368"/>
      <c r="B368"/>
      <c r="C368"/>
      <c r="D368"/>
      <c r="E368" s="46"/>
    </row>
    <row r="369" spans="1:5" x14ac:dyDescent="0.3">
      <c r="A369"/>
      <c r="B369"/>
      <c r="C369"/>
      <c r="D369"/>
      <c r="E369" s="46"/>
    </row>
    <row r="370" spans="1:5" x14ac:dyDescent="0.3">
      <c r="A370"/>
      <c r="B370"/>
      <c r="C370"/>
      <c r="D370"/>
      <c r="E370" s="46"/>
    </row>
    <row r="371" spans="1:5" x14ac:dyDescent="0.3">
      <c r="A371"/>
      <c r="B371"/>
      <c r="C371"/>
      <c r="D371"/>
      <c r="E371" s="46"/>
    </row>
    <row r="372" spans="1:5" x14ac:dyDescent="0.3">
      <c r="A372"/>
      <c r="B372"/>
      <c r="C372"/>
      <c r="D372"/>
      <c r="E372" s="46"/>
    </row>
    <row r="373" spans="1:5" x14ac:dyDescent="0.3">
      <c r="A373"/>
      <c r="B373"/>
      <c r="C373"/>
      <c r="D373"/>
      <c r="E373" s="46"/>
    </row>
    <row r="374" spans="1:5" x14ac:dyDescent="0.3">
      <c r="A374"/>
      <c r="B374"/>
      <c r="C374"/>
      <c r="D374"/>
      <c r="E374" s="46"/>
    </row>
    <row r="375" spans="1:5" x14ac:dyDescent="0.3">
      <c r="A375"/>
      <c r="B375"/>
      <c r="C375"/>
      <c r="D375"/>
      <c r="E375" s="46"/>
    </row>
    <row r="376" spans="1:5" x14ac:dyDescent="0.3">
      <c r="A376"/>
      <c r="B376"/>
      <c r="C376"/>
      <c r="D376"/>
      <c r="E376" s="46"/>
    </row>
    <row r="377" spans="1:5" x14ac:dyDescent="0.3">
      <c r="A377"/>
      <c r="B377"/>
      <c r="C377"/>
      <c r="D377"/>
      <c r="E377" s="46"/>
    </row>
    <row r="378" spans="1:5" x14ac:dyDescent="0.3">
      <c r="A378"/>
      <c r="B378"/>
      <c r="C378"/>
      <c r="D378"/>
      <c r="E378" s="46"/>
    </row>
    <row r="379" spans="1:5" x14ac:dyDescent="0.3">
      <c r="A379"/>
      <c r="B379"/>
      <c r="C379"/>
      <c r="D379"/>
      <c r="E379" s="46"/>
    </row>
    <row r="380" spans="1:5" x14ac:dyDescent="0.3">
      <c r="A380"/>
      <c r="B380"/>
      <c r="C380"/>
      <c r="D380"/>
      <c r="E380" s="46"/>
    </row>
    <row r="381" spans="1:5" x14ac:dyDescent="0.3">
      <c r="A381"/>
      <c r="B381"/>
      <c r="C381"/>
      <c r="D381"/>
      <c r="E381" s="46"/>
    </row>
    <row r="382" spans="1:5" x14ac:dyDescent="0.3">
      <c r="A382"/>
      <c r="B382"/>
      <c r="C382"/>
      <c r="D382"/>
      <c r="E382" s="46"/>
    </row>
    <row r="383" spans="1:5" x14ac:dyDescent="0.3">
      <c r="A383"/>
      <c r="B383"/>
      <c r="C383"/>
      <c r="D383"/>
      <c r="E383" s="46"/>
    </row>
    <row r="384" spans="1:5" x14ac:dyDescent="0.3">
      <c r="A384"/>
      <c r="B384"/>
      <c r="C384"/>
      <c r="D384"/>
      <c r="E384" s="46"/>
    </row>
    <row r="385" spans="1:5" x14ac:dyDescent="0.3">
      <c r="A385"/>
      <c r="B385"/>
      <c r="C385"/>
      <c r="D385"/>
      <c r="E385" s="46"/>
    </row>
    <row r="386" spans="1:5" x14ac:dyDescent="0.3">
      <c r="A386"/>
      <c r="B386"/>
      <c r="C386"/>
      <c r="D386"/>
      <c r="E386" s="46"/>
    </row>
    <row r="387" spans="1:5" x14ac:dyDescent="0.3">
      <c r="A387"/>
      <c r="B387"/>
      <c r="C387"/>
      <c r="D387"/>
      <c r="E387" s="46"/>
    </row>
    <row r="388" spans="1:5" x14ac:dyDescent="0.3">
      <c r="A388"/>
      <c r="B388"/>
      <c r="C388"/>
      <c r="D388"/>
      <c r="E388" s="46"/>
    </row>
    <row r="389" spans="1:5" x14ac:dyDescent="0.3">
      <c r="A389"/>
      <c r="B389"/>
      <c r="C389"/>
      <c r="D389"/>
      <c r="E389" s="46"/>
    </row>
    <row r="390" spans="1:5" x14ac:dyDescent="0.3">
      <c r="A390"/>
      <c r="B390"/>
      <c r="C390"/>
      <c r="D390"/>
      <c r="E390" s="46"/>
    </row>
    <row r="391" spans="1:5" x14ac:dyDescent="0.3">
      <c r="A391"/>
      <c r="B391"/>
      <c r="C391"/>
      <c r="D391"/>
      <c r="E391" s="46"/>
    </row>
    <row r="392" spans="1:5" x14ac:dyDescent="0.3">
      <c r="A392"/>
      <c r="B392"/>
      <c r="C392"/>
      <c r="D392"/>
      <c r="E392" s="46"/>
    </row>
    <row r="393" spans="1:5" x14ac:dyDescent="0.3">
      <c r="A393"/>
      <c r="B393"/>
      <c r="C393"/>
      <c r="D393"/>
      <c r="E393" s="46"/>
    </row>
    <row r="394" spans="1:5" x14ac:dyDescent="0.3">
      <c r="A394"/>
      <c r="B394"/>
      <c r="C394"/>
      <c r="D394"/>
      <c r="E394" s="46"/>
    </row>
    <row r="395" spans="1:5" x14ac:dyDescent="0.3">
      <c r="A395"/>
      <c r="B395"/>
      <c r="C395"/>
      <c r="D395"/>
      <c r="E395" s="46"/>
    </row>
    <row r="396" spans="1:5" x14ac:dyDescent="0.3">
      <c r="A396"/>
      <c r="B396"/>
      <c r="C396"/>
      <c r="D396"/>
      <c r="E396" s="46"/>
    </row>
    <row r="397" spans="1:5" x14ac:dyDescent="0.3">
      <c r="A397"/>
      <c r="B397"/>
      <c r="C397"/>
      <c r="D397"/>
      <c r="E397" s="46"/>
    </row>
    <row r="398" spans="1:5" x14ac:dyDescent="0.3">
      <c r="A398"/>
      <c r="B398"/>
      <c r="C398"/>
      <c r="D398"/>
      <c r="E398" s="46"/>
    </row>
    <row r="399" spans="1:5" x14ac:dyDescent="0.3">
      <c r="A399"/>
      <c r="B399"/>
      <c r="C399"/>
      <c r="D399"/>
      <c r="E399" s="46"/>
    </row>
    <row r="400" spans="1:5" x14ac:dyDescent="0.3">
      <c r="A400"/>
      <c r="B400"/>
      <c r="C400"/>
      <c r="D400"/>
      <c r="E400" s="46"/>
    </row>
    <row r="401" spans="1:5" x14ac:dyDescent="0.3">
      <c r="A401"/>
      <c r="B401"/>
      <c r="C401"/>
      <c r="D401"/>
      <c r="E401" s="46"/>
    </row>
    <row r="402" spans="1:5" x14ac:dyDescent="0.3">
      <c r="A402"/>
      <c r="B402"/>
      <c r="C402"/>
      <c r="D402"/>
      <c r="E402" s="46"/>
    </row>
    <row r="403" spans="1:5" x14ac:dyDescent="0.3">
      <c r="A403"/>
      <c r="B403"/>
      <c r="C403"/>
      <c r="D403"/>
      <c r="E403" s="46"/>
    </row>
    <row r="404" spans="1:5" x14ac:dyDescent="0.3">
      <c r="A404"/>
      <c r="B404"/>
      <c r="C404"/>
      <c r="D404"/>
      <c r="E404" s="46"/>
    </row>
    <row r="405" spans="1:5" x14ac:dyDescent="0.3">
      <c r="A405"/>
      <c r="B405"/>
      <c r="C405"/>
      <c r="D405"/>
      <c r="E405" s="46"/>
    </row>
    <row r="406" spans="1:5" x14ac:dyDescent="0.3">
      <c r="A406"/>
      <c r="B406"/>
      <c r="C406"/>
      <c r="D406"/>
      <c r="E406" s="46"/>
    </row>
    <row r="407" spans="1:5" x14ac:dyDescent="0.3">
      <c r="A407"/>
      <c r="B407"/>
      <c r="C407"/>
      <c r="D407"/>
      <c r="E407" s="46"/>
    </row>
    <row r="408" spans="1:5" x14ac:dyDescent="0.3">
      <c r="A408"/>
      <c r="B408"/>
      <c r="C408"/>
      <c r="D408"/>
      <c r="E408" s="46"/>
    </row>
    <row r="409" spans="1:5" x14ac:dyDescent="0.3">
      <c r="A409"/>
      <c r="B409"/>
      <c r="C409"/>
      <c r="D409"/>
      <c r="E409" s="46"/>
    </row>
    <row r="410" spans="1:5" x14ac:dyDescent="0.3">
      <c r="A410"/>
      <c r="B410"/>
      <c r="C410"/>
      <c r="D410"/>
      <c r="E410" s="46"/>
    </row>
    <row r="411" spans="1:5" x14ac:dyDescent="0.3">
      <c r="A411"/>
      <c r="B411"/>
      <c r="C411"/>
      <c r="D411"/>
      <c r="E411" s="46"/>
    </row>
    <row r="412" spans="1:5" x14ac:dyDescent="0.3">
      <c r="A412"/>
      <c r="B412"/>
      <c r="C412"/>
      <c r="D412"/>
      <c r="E412" s="46"/>
    </row>
    <row r="413" spans="1:5" x14ac:dyDescent="0.3">
      <c r="A413"/>
      <c r="B413"/>
      <c r="C413"/>
      <c r="D413"/>
      <c r="E413" s="46"/>
    </row>
    <row r="414" spans="1:5" x14ac:dyDescent="0.3">
      <c r="A414"/>
      <c r="B414"/>
      <c r="C414"/>
      <c r="D414"/>
      <c r="E414" s="46"/>
    </row>
    <row r="415" spans="1:5" x14ac:dyDescent="0.3">
      <c r="A415"/>
      <c r="B415"/>
      <c r="C415"/>
      <c r="D415"/>
      <c r="E415" s="46"/>
    </row>
    <row r="416" spans="1:5" x14ac:dyDescent="0.3">
      <c r="A416"/>
      <c r="B416"/>
      <c r="C416"/>
      <c r="D416"/>
      <c r="E416" s="46"/>
    </row>
    <row r="417" spans="1:5" x14ac:dyDescent="0.3">
      <c r="A417"/>
      <c r="B417"/>
      <c r="C417"/>
      <c r="D417"/>
      <c r="E417" s="46"/>
    </row>
    <row r="418" spans="1:5" x14ac:dyDescent="0.3">
      <c r="A418"/>
      <c r="B418"/>
      <c r="C418"/>
      <c r="D418"/>
      <c r="E418" s="46"/>
    </row>
    <row r="419" spans="1:5" x14ac:dyDescent="0.3">
      <c r="A419"/>
      <c r="B419"/>
      <c r="C419"/>
      <c r="D419"/>
      <c r="E419" s="46"/>
    </row>
    <row r="420" spans="1:5" x14ac:dyDescent="0.3">
      <c r="A420"/>
      <c r="B420"/>
      <c r="C420"/>
      <c r="D420"/>
      <c r="E420" s="46"/>
    </row>
    <row r="421" spans="1:5" x14ac:dyDescent="0.3">
      <c r="A421"/>
      <c r="B421"/>
      <c r="C421"/>
      <c r="D421"/>
      <c r="E421" s="46"/>
    </row>
    <row r="422" spans="1:5" x14ac:dyDescent="0.3">
      <c r="A422"/>
      <c r="B422"/>
      <c r="C422"/>
      <c r="D422"/>
      <c r="E422" s="46"/>
    </row>
    <row r="423" spans="1:5" x14ac:dyDescent="0.3">
      <c r="A423"/>
      <c r="B423"/>
      <c r="C423"/>
      <c r="D423"/>
      <c r="E423" s="46"/>
    </row>
    <row r="424" spans="1:5" x14ac:dyDescent="0.3">
      <c r="A424"/>
      <c r="B424"/>
      <c r="C424"/>
      <c r="D424"/>
      <c r="E424" s="46"/>
    </row>
    <row r="425" spans="1:5" x14ac:dyDescent="0.3">
      <c r="A425"/>
      <c r="B425"/>
      <c r="C425"/>
      <c r="D425"/>
      <c r="E425" s="46"/>
    </row>
    <row r="426" spans="1:5" x14ac:dyDescent="0.3">
      <c r="A426"/>
      <c r="B426"/>
      <c r="C426"/>
      <c r="D426"/>
      <c r="E426" s="46"/>
    </row>
    <row r="427" spans="1:5" x14ac:dyDescent="0.3">
      <c r="A427"/>
      <c r="B427"/>
      <c r="C427"/>
      <c r="D427"/>
      <c r="E427" s="46"/>
    </row>
    <row r="428" spans="1:5" x14ac:dyDescent="0.3">
      <c r="A428"/>
      <c r="B428"/>
      <c r="C428"/>
      <c r="D428"/>
      <c r="E428" s="46"/>
    </row>
    <row r="429" spans="1:5" x14ac:dyDescent="0.3">
      <c r="A429"/>
      <c r="B429"/>
      <c r="C429"/>
      <c r="D429"/>
      <c r="E429" s="46"/>
    </row>
    <row r="430" spans="1:5" x14ac:dyDescent="0.3">
      <c r="A430"/>
      <c r="B430"/>
      <c r="C430"/>
      <c r="D430"/>
      <c r="E430" s="46"/>
    </row>
    <row r="431" spans="1:5" x14ac:dyDescent="0.3">
      <c r="A431"/>
      <c r="B431"/>
      <c r="C431"/>
      <c r="D431"/>
      <c r="E431" s="46"/>
    </row>
    <row r="432" spans="1:5" x14ac:dyDescent="0.3">
      <c r="A432"/>
      <c r="B432"/>
      <c r="C432"/>
      <c r="D432"/>
      <c r="E432" s="46"/>
    </row>
    <row r="433" spans="1:5" x14ac:dyDescent="0.3">
      <c r="A433"/>
      <c r="B433"/>
      <c r="C433"/>
      <c r="D433"/>
      <c r="E433" s="46"/>
    </row>
    <row r="434" spans="1:5" x14ac:dyDescent="0.3">
      <c r="A434"/>
      <c r="B434"/>
      <c r="C434"/>
      <c r="D434"/>
      <c r="E434" s="46"/>
    </row>
    <row r="435" spans="1:5" x14ac:dyDescent="0.3">
      <c r="A435"/>
      <c r="B435"/>
      <c r="C435"/>
      <c r="D435"/>
      <c r="E435" s="46"/>
    </row>
    <row r="436" spans="1:5" x14ac:dyDescent="0.3">
      <c r="A436"/>
      <c r="B436"/>
      <c r="C436"/>
      <c r="D436"/>
      <c r="E436" s="46"/>
    </row>
    <row r="437" spans="1:5" x14ac:dyDescent="0.3">
      <c r="A437"/>
      <c r="B437"/>
      <c r="C437"/>
      <c r="D437"/>
      <c r="E437" s="46"/>
    </row>
    <row r="438" spans="1:5" x14ac:dyDescent="0.3">
      <c r="A438"/>
      <c r="B438"/>
      <c r="C438"/>
      <c r="D438"/>
      <c r="E438" s="46"/>
    </row>
    <row r="439" spans="1:5" x14ac:dyDescent="0.3">
      <c r="A439"/>
      <c r="B439"/>
      <c r="C439"/>
      <c r="D439"/>
      <c r="E439" s="46"/>
    </row>
    <row r="440" spans="1:5" x14ac:dyDescent="0.3">
      <c r="A440"/>
      <c r="B440"/>
      <c r="C440"/>
      <c r="D440"/>
      <c r="E440" s="46"/>
    </row>
    <row r="441" spans="1:5" x14ac:dyDescent="0.3">
      <c r="A441"/>
      <c r="B441"/>
      <c r="C441"/>
      <c r="D441"/>
      <c r="E441" s="46"/>
    </row>
    <row r="442" spans="1:5" x14ac:dyDescent="0.3">
      <c r="A442"/>
      <c r="B442"/>
      <c r="C442"/>
      <c r="D442"/>
      <c r="E442" s="46"/>
    </row>
    <row r="443" spans="1:5" x14ac:dyDescent="0.3">
      <c r="A443"/>
      <c r="B443"/>
      <c r="C443"/>
      <c r="D443"/>
      <c r="E443" s="46"/>
    </row>
    <row r="444" spans="1:5" x14ac:dyDescent="0.3">
      <c r="A444"/>
      <c r="B444"/>
      <c r="C444"/>
      <c r="D444"/>
      <c r="E444" s="46"/>
    </row>
    <row r="445" spans="1:5" x14ac:dyDescent="0.3">
      <c r="A445"/>
      <c r="B445"/>
      <c r="C445"/>
      <c r="D445"/>
      <c r="E445" s="46"/>
    </row>
    <row r="446" spans="1:5" x14ac:dyDescent="0.3">
      <c r="A446"/>
      <c r="B446"/>
      <c r="C446"/>
      <c r="D446"/>
      <c r="E446" s="46"/>
    </row>
    <row r="447" spans="1:5" x14ac:dyDescent="0.3">
      <c r="A447"/>
      <c r="B447"/>
      <c r="C447"/>
      <c r="D447"/>
      <c r="E447" s="46"/>
    </row>
    <row r="448" spans="1:5" x14ac:dyDescent="0.3">
      <c r="A448"/>
      <c r="B448"/>
      <c r="C448"/>
      <c r="D448"/>
      <c r="E448" s="46"/>
    </row>
    <row r="449" spans="1:5" x14ac:dyDescent="0.3">
      <c r="A449"/>
      <c r="B449"/>
      <c r="C449"/>
      <c r="D449"/>
      <c r="E449" s="46"/>
    </row>
    <row r="450" spans="1:5" x14ac:dyDescent="0.3">
      <c r="A450"/>
      <c r="B450"/>
      <c r="C450"/>
      <c r="D450"/>
      <c r="E450" s="46"/>
    </row>
    <row r="451" spans="1:5" x14ac:dyDescent="0.3">
      <c r="A451"/>
      <c r="B451"/>
      <c r="C451"/>
      <c r="D451"/>
      <c r="E451" s="46"/>
    </row>
    <row r="452" spans="1:5" x14ac:dyDescent="0.3">
      <c r="A452"/>
      <c r="B452"/>
      <c r="C452"/>
      <c r="D452"/>
      <c r="E452" s="46"/>
    </row>
    <row r="453" spans="1:5" x14ac:dyDescent="0.3">
      <c r="A453"/>
      <c r="B453"/>
      <c r="C453"/>
      <c r="D453"/>
      <c r="E453" s="46"/>
    </row>
    <row r="454" spans="1:5" x14ac:dyDescent="0.3">
      <c r="A454"/>
      <c r="B454"/>
      <c r="C454"/>
      <c r="D454"/>
      <c r="E454" s="46"/>
    </row>
    <row r="455" spans="1:5" x14ac:dyDescent="0.3">
      <c r="A455"/>
      <c r="B455"/>
      <c r="C455"/>
      <c r="D455"/>
      <c r="E455" s="46"/>
    </row>
    <row r="456" spans="1:5" x14ac:dyDescent="0.3">
      <c r="A456"/>
      <c r="B456"/>
      <c r="C456"/>
      <c r="D456"/>
      <c r="E456" s="46"/>
    </row>
    <row r="457" spans="1:5" x14ac:dyDescent="0.3">
      <c r="A457"/>
      <c r="B457"/>
      <c r="C457"/>
      <c r="D457"/>
      <c r="E457" s="46"/>
    </row>
    <row r="458" spans="1:5" x14ac:dyDescent="0.3">
      <c r="A458"/>
      <c r="B458"/>
      <c r="C458"/>
      <c r="D458"/>
      <c r="E458" s="46"/>
    </row>
    <row r="459" spans="1:5" x14ac:dyDescent="0.3">
      <c r="A459"/>
      <c r="B459"/>
      <c r="C459"/>
      <c r="D459"/>
      <c r="E459" s="46"/>
    </row>
    <row r="460" spans="1:5" x14ac:dyDescent="0.3">
      <c r="A460"/>
      <c r="B460"/>
      <c r="C460"/>
      <c r="D460"/>
      <c r="E460" s="46"/>
    </row>
    <row r="461" spans="1:5" x14ac:dyDescent="0.3">
      <c r="A461"/>
      <c r="B461"/>
      <c r="C461"/>
      <c r="D461"/>
      <c r="E461" s="46"/>
    </row>
    <row r="462" spans="1:5" x14ac:dyDescent="0.3">
      <c r="A462"/>
      <c r="B462"/>
      <c r="C462"/>
      <c r="D462"/>
      <c r="E462" s="46"/>
    </row>
    <row r="463" spans="1:5" x14ac:dyDescent="0.3">
      <c r="A463"/>
      <c r="B463"/>
      <c r="C463"/>
      <c r="D463"/>
      <c r="E463" s="46"/>
    </row>
    <row r="464" spans="1:5" x14ac:dyDescent="0.3">
      <c r="A464"/>
      <c r="B464"/>
      <c r="C464"/>
      <c r="D464"/>
      <c r="E464" s="46"/>
    </row>
    <row r="465" spans="1:5" x14ac:dyDescent="0.3">
      <c r="A465"/>
      <c r="B465"/>
      <c r="C465"/>
      <c r="D465"/>
      <c r="E465" s="46"/>
    </row>
    <row r="466" spans="1:5" x14ac:dyDescent="0.3">
      <c r="A466"/>
      <c r="B466"/>
      <c r="C466"/>
      <c r="D466"/>
      <c r="E466" s="46"/>
    </row>
    <row r="467" spans="1:5" x14ac:dyDescent="0.3">
      <c r="A467"/>
      <c r="B467"/>
      <c r="C467"/>
      <c r="D467"/>
      <c r="E467" s="46"/>
    </row>
    <row r="468" spans="1:5" x14ac:dyDescent="0.3">
      <c r="A468"/>
      <c r="B468"/>
      <c r="C468"/>
      <c r="D468"/>
      <c r="E468" s="46"/>
    </row>
    <row r="469" spans="1:5" x14ac:dyDescent="0.3">
      <c r="A469"/>
      <c r="B469"/>
      <c r="C469"/>
      <c r="D469"/>
      <c r="E469" s="46"/>
    </row>
    <row r="470" spans="1:5" x14ac:dyDescent="0.3">
      <c r="A470"/>
      <c r="B470"/>
      <c r="C470"/>
      <c r="D470"/>
      <c r="E470" s="46"/>
    </row>
    <row r="471" spans="1:5" x14ac:dyDescent="0.3">
      <c r="A471"/>
      <c r="B471"/>
      <c r="C471"/>
      <c r="D471"/>
      <c r="E471" s="46"/>
    </row>
    <row r="472" spans="1:5" x14ac:dyDescent="0.3">
      <c r="A472"/>
      <c r="B472"/>
      <c r="C472"/>
      <c r="D472"/>
      <c r="E472" s="46"/>
    </row>
    <row r="473" spans="1:5" x14ac:dyDescent="0.3">
      <c r="A473"/>
      <c r="B473"/>
      <c r="C473"/>
      <c r="D473"/>
      <c r="E473" s="46"/>
    </row>
    <row r="474" spans="1:5" x14ac:dyDescent="0.3">
      <c r="A474"/>
      <c r="B474"/>
      <c r="C474"/>
      <c r="D474"/>
      <c r="E474" s="46"/>
    </row>
    <row r="475" spans="1:5" x14ac:dyDescent="0.3">
      <c r="A475"/>
      <c r="B475"/>
      <c r="C475"/>
      <c r="D475"/>
      <c r="E475" s="46"/>
    </row>
    <row r="476" spans="1:5" x14ac:dyDescent="0.3">
      <c r="A476"/>
      <c r="B476"/>
      <c r="C476"/>
      <c r="D476"/>
      <c r="E476" s="46"/>
    </row>
    <row r="477" spans="1:5" x14ac:dyDescent="0.3">
      <c r="A477"/>
      <c r="B477"/>
      <c r="C477"/>
      <c r="D477"/>
      <c r="E477" s="46"/>
    </row>
    <row r="478" spans="1:5" x14ac:dyDescent="0.3">
      <c r="A478"/>
      <c r="B478"/>
      <c r="C478"/>
      <c r="D478"/>
      <c r="E478" s="46"/>
    </row>
    <row r="479" spans="1:5" x14ac:dyDescent="0.3">
      <c r="A479"/>
      <c r="B479"/>
      <c r="C479"/>
      <c r="D479"/>
      <c r="E479" s="46"/>
    </row>
    <row r="480" spans="1:5" x14ac:dyDescent="0.3">
      <c r="A480"/>
      <c r="B480"/>
      <c r="C480"/>
      <c r="D480"/>
      <c r="E480" s="46"/>
    </row>
    <row r="481" spans="1:5" x14ac:dyDescent="0.3">
      <c r="A481"/>
      <c r="B481"/>
      <c r="C481"/>
      <c r="D481"/>
      <c r="E481" s="46"/>
    </row>
    <row r="482" spans="1:5" x14ac:dyDescent="0.3">
      <c r="A482"/>
      <c r="B482"/>
      <c r="C482"/>
      <c r="D482"/>
      <c r="E482" s="46"/>
    </row>
    <row r="483" spans="1:5" x14ac:dyDescent="0.3">
      <c r="A483"/>
      <c r="B483"/>
      <c r="C483"/>
      <c r="D483"/>
      <c r="E483" s="46"/>
    </row>
    <row r="484" spans="1:5" x14ac:dyDescent="0.3">
      <c r="A484"/>
      <c r="B484"/>
      <c r="C484"/>
      <c r="D484"/>
      <c r="E484" s="46"/>
    </row>
    <row r="485" spans="1:5" x14ac:dyDescent="0.3">
      <c r="A485"/>
      <c r="B485"/>
      <c r="C485"/>
      <c r="D485"/>
      <c r="E485" s="46"/>
    </row>
    <row r="486" spans="1:5" x14ac:dyDescent="0.3">
      <c r="A486"/>
      <c r="B486"/>
      <c r="C486"/>
      <c r="D486"/>
      <c r="E486" s="46"/>
    </row>
    <row r="487" spans="1:5" x14ac:dyDescent="0.3">
      <c r="A487"/>
      <c r="B487"/>
      <c r="C487"/>
      <c r="D487"/>
      <c r="E487" s="46"/>
    </row>
    <row r="488" spans="1:5" x14ac:dyDescent="0.3">
      <c r="A488"/>
      <c r="B488"/>
      <c r="C488"/>
      <c r="D488"/>
      <c r="E488" s="46"/>
    </row>
    <row r="489" spans="1:5" x14ac:dyDescent="0.3">
      <c r="A489"/>
      <c r="B489"/>
      <c r="C489"/>
      <c r="D489"/>
      <c r="E489" s="46"/>
    </row>
    <row r="490" spans="1:5" x14ac:dyDescent="0.3">
      <c r="A490"/>
      <c r="B490"/>
      <c r="C490"/>
      <c r="D490"/>
      <c r="E490" s="46"/>
    </row>
    <row r="491" spans="1:5" x14ac:dyDescent="0.3">
      <c r="A491"/>
      <c r="B491"/>
      <c r="C491"/>
      <c r="D491"/>
      <c r="E491" s="46"/>
    </row>
    <row r="492" spans="1:5" x14ac:dyDescent="0.3">
      <c r="A492"/>
      <c r="B492"/>
      <c r="C492"/>
      <c r="D492"/>
      <c r="E492" s="46"/>
    </row>
    <row r="493" spans="1:5" x14ac:dyDescent="0.3">
      <c r="A493"/>
      <c r="B493"/>
      <c r="C493"/>
      <c r="D493"/>
      <c r="E493" s="46"/>
    </row>
    <row r="494" spans="1:5" x14ac:dyDescent="0.3">
      <c r="A494"/>
      <c r="B494"/>
      <c r="C494"/>
      <c r="D494"/>
      <c r="E494" s="46"/>
    </row>
    <row r="495" spans="1:5" x14ac:dyDescent="0.3">
      <c r="A495"/>
      <c r="B495"/>
      <c r="C495"/>
      <c r="D495"/>
      <c r="E495" s="46"/>
    </row>
    <row r="496" spans="1:5" x14ac:dyDescent="0.3">
      <c r="A496"/>
      <c r="B496"/>
      <c r="C496"/>
      <c r="D496"/>
      <c r="E496" s="46"/>
    </row>
    <row r="497" spans="1:5" x14ac:dyDescent="0.3">
      <c r="A497"/>
      <c r="B497"/>
      <c r="C497"/>
      <c r="D497"/>
      <c r="E497" s="46"/>
    </row>
    <row r="498" spans="1:5" x14ac:dyDescent="0.3">
      <c r="A498"/>
      <c r="B498"/>
      <c r="C498"/>
      <c r="D498"/>
      <c r="E498" s="46"/>
    </row>
    <row r="499" spans="1:5" x14ac:dyDescent="0.3">
      <c r="A499"/>
      <c r="B499"/>
      <c r="C499"/>
      <c r="D499"/>
      <c r="E499" s="46"/>
    </row>
    <row r="500" spans="1:5" x14ac:dyDescent="0.3">
      <c r="A500"/>
      <c r="B500"/>
      <c r="C500"/>
      <c r="D500"/>
      <c r="E500" s="46"/>
    </row>
    <row r="501" spans="1:5" x14ac:dyDescent="0.3">
      <c r="A501"/>
      <c r="B501"/>
      <c r="C501"/>
      <c r="D501"/>
      <c r="E501" s="46"/>
    </row>
    <row r="502" spans="1:5" x14ac:dyDescent="0.3">
      <c r="A502"/>
      <c r="B502"/>
      <c r="C502"/>
      <c r="D502"/>
      <c r="E502" s="46"/>
    </row>
    <row r="503" spans="1:5" x14ac:dyDescent="0.3">
      <c r="A503"/>
      <c r="B503"/>
      <c r="C503"/>
      <c r="D503"/>
      <c r="E503" s="46"/>
    </row>
    <row r="504" spans="1:5" x14ac:dyDescent="0.3">
      <c r="A504"/>
      <c r="B504"/>
      <c r="C504"/>
      <c r="D504"/>
      <c r="E504" s="46"/>
    </row>
    <row r="505" spans="1:5" x14ac:dyDescent="0.3">
      <c r="A505"/>
      <c r="B505"/>
      <c r="C505"/>
      <c r="D505"/>
      <c r="E505" s="46"/>
    </row>
    <row r="506" spans="1:5" x14ac:dyDescent="0.3">
      <c r="A506"/>
      <c r="B506"/>
      <c r="C506"/>
      <c r="D506"/>
      <c r="E506" s="46"/>
    </row>
    <row r="507" spans="1:5" x14ac:dyDescent="0.3">
      <c r="A507"/>
      <c r="B507"/>
      <c r="C507"/>
      <c r="D507"/>
      <c r="E507" s="46"/>
    </row>
    <row r="508" spans="1:5" x14ac:dyDescent="0.3">
      <c r="A508"/>
      <c r="B508"/>
      <c r="C508"/>
      <c r="D508"/>
      <c r="E508" s="46"/>
    </row>
    <row r="509" spans="1:5" x14ac:dyDescent="0.3">
      <c r="A509"/>
      <c r="B509"/>
      <c r="C509"/>
      <c r="D509"/>
      <c r="E509" s="46"/>
    </row>
    <row r="510" spans="1:5" x14ac:dyDescent="0.3">
      <c r="A510"/>
      <c r="B510"/>
      <c r="C510"/>
      <c r="D510"/>
      <c r="E510" s="46"/>
    </row>
    <row r="511" spans="1:5" x14ac:dyDescent="0.3">
      <c r="A511"/>
      <c r="B511"/>
      <c r="C511"/>
      <c r="D511"/>
      <c r="E511" s="46"/>
    </row>
    <row r="512" spans="1:5" x14ac:dyDescent="0.3">
      <c r="A512"/>
      <c r="B512"/>
      <c r="C512"/>
      <c r="D512"/>
      <c r="E512" s="46"/>
    </row>
    <row r="513" spans="1:5" x14ac:dyDescent="0.3">
      <c r="A513"/>
      <c r="B513"/>
      <c r="C513"/>
      <c r="D513"/>
      <c r="E513" s="46"/>
    </row>
    <row r="514" spans="1:5" x14ac:dyDescent="0.3">
      <c r="A514"/>
      <c r="B514"/>
      <c r="C514"/>
      <c r="D514"/>
      <c r="E514" s="46"/>
    </row>
    <row r="515" spans="1:5" x14ac:dyDescent="0.3">
      <c r="A515"/>
      <c r="B515"/>
      <c r="C515"/>
      <c r="D515"/>
      <c r="E515" s="46"/>
    </row>
    <row r="516" spans="1:5" x14ac:dyDescent="0.3">
      <c r="A516"/>
      <c r="B516"/>
      <c r="C516"/>
      <c r="D516"/>
      <c r="E516" s="46"/>
    </row>
    <row r="517" spans="1:5" x14ac:dyDescent="0.3">
      <c r="A517"/>
      <c r="B517"/>
      <c r="C517"/>
      <c r="D517"/>
      <c r="E517" s="46"/>
    </row>
    <row r="518" spans="1:5" x14ac:dyDescent="0.3">
      <c r="A518"/>
      <c r="B518"/>
      <c r="C518"/>
      <c r="D518"/>
      <c r="E518" s="46"/>
    </row>
    <row r="519" spans="1:5" x14ac:dyDescent="0.3">
      <c r="A519"/>
      <c r="B519"/>
      <c r="C519"/>
      <c r="D519"/>
      <c r="E519" s="46"/>
    </row>
    <row r="520" spans="1:5" x14ac:dyDescent="0.3">
      <c r="A520"/>
      <c r="B520"/>
      <c r="C520"/>
      <c r="D520"/>
      <c r="E520" s="46"/>
    </row>
    <row r="521" spans="1:5" x14ac:dyDescent="0.3">
      <c r="A521"/>
      <c r="B521"/>
      <c r="C521"/>
      <c r="D521"/>
      <c r="E521" s="46"/>
    </row>
    <row r="522" spans="1:5" x14ac:dyDescent="0.3">
      <c r="A522"/>
      <c r="B522"/>
      <c r="C522"/>
      <c r="D522"/>
      <c r="E522" s="46"/>
    </row>
    <row r="523" spans="1:5" x14ac:dyDescent="0.3">
      <c r="A523"/>
      <c r="B523"/>
      <c r="C523"/>
      <c r="D523"/>
      <c r="E523" s="46"/>
    </row>
    <row r="524" spans="1:5" x14ac:dyDescent="0.3">
      <c r="A524"/>
      <c r="B524"/>
      <c r="C524"/>
      <c r="D524"/>
      <c r="E524" s="46"/>
    </row>
    <row r="525" spans="1:5" x14ac:dyDescent="0.3">
      <c r="A525"/>
      <c r="B525"/>
      <c r="C525"/>
      <c r="D525"/>
      <c r="E525" s="46"/>
    </row>
    <row r="526" spans="1:5" x14ac:dyDescent="0.3">
      <c r="A526"/>
      <c r="B526"/>
      <c r="C526"/>
      <c r="D526"/>
      <c r="E526" s="46"/>
    </row>
    <row r="527" spans="1:5" x14ac:dyDescent="0.3">
      <c r="A527"/>
      <c r="B527"/>
      <c r="C527"/>
      <c r="D527"/>
      <c r="E527" s="46"/>
    </row>
    <row r="528" spans="1:5" x14ac:dyDescent="0.3">
      <c r="A528"/>
      <c r="B528"/>
      <c r="C528"/>
      <c r="D528"/>
      <c r="E528" s="46"/>
    </row>
    <row r="529" spans="1:5" x14ac:dyDescent="0.3">
      <c r="A529"/>
      <c r="B529"/>
      <c r="C529"/>
      <c r="D529"/>
      <c r="E529" s="46"/>
    </row>
    <row r="530" spans="1:5" x14ac:dyDescent="0.3">
      <c r="A530"/>
      <c r="B530"/>
      <c r="C530"/>
      <c r="D530"/>
      <c r="E530" s="46"/>
    </row>
    <row r="531" spans="1:5" x14ac:dyDescent="0.3">
      <c r="A531"/>
      <c r="B531"/>
      <c r="C531"/>
      <c r="D531"/>
      <c r="E531" s="46"/>
    </row>
    <row r="532" spans="1:5" x14ac:dyDescent="0.3">
      <c r="A532"/>
      <c r="B532"/>
      <c r="C532"/>
      <c r="D532"/>
      <c r="E532" s="46"/>
    </row>
    <row r="533" spans="1:5" x14ac:dyDescent="0.3">
      <c r="A533"/>
      <c r="B533"/>
      <c r="C533"/>
      <c r="D533"/>
      <c r="E533" s="46"/>
    </row>
    <row r="534" spans="1:5" x14ac:dyDescent="0.3">
      <c r="A534"/>
      <c r="B534"/>
      <c r="C534"/>
      <c r="D534"/>
      <c r="E534" s="46"/>
    </row>
    <row r="535" spans="1:5" x14ac:dyDescent="0.3">
      <c r="A535"/>
      <c r="B535"/>
      <c r="C535"/>
      <c r="D535"/>
      <c r="E535" s="46"/>
    </row>
    <row r="536" spans="1:5" x14ac:dyDescent="0.3">
      <c r="A536"/>
      <c r="B536"/>
      <c r="C536"/>
      <c r="D536"/>
      <c r="E536" s="46"/>
    </row>
    <row r="537" spans="1:5" x14ac:dyDescent="0.3">
      <c r="A537"/>
      <c r="B537"/>
      <c r="C537"/>
      <c r="D537"/>
      <c r="E537" s="46"/>
    </row>
    <row r="538" spans="1:5" x14ac:dyDescent="0.3">
      <c r="A538"/>
      <c r="B538"/>
      <c r="C538"/>
      <c r="D538"/>
      <c r="E538" s="46"/>
    </row>
    <row r="539" spans="1:5" x14ac:dyDescent="0.3">
      <c r="A539"/>
      <c r="B539"/>
      <c r="C539"/>
      <c r="D539"/>
      <c r="E539" s="46"/>
    </row>
    <row r="540" spans="1:5" x14ac:dyDescent="0.3">
      <c r="A540"/>
      <c r="B540"/>
      <c r="C540"/>
      <c r="D540"/>
      <c r="E540" s="46"/>
    </row>
    <row r="541" spans="1:5" x14ac:dyDescent="0.3">
      <c r="A541"/>
      <c r="B541"/>
      <c r="C541"/>
      <c r="D541"/>
      <c r="E541" s="46"/>
    </row>
    <row r="542" spans="1:5" x14ac:dyDescent="0.3">
      <c r="A542"/>
      <c r="B542"/>
      <c r="C542"/>
      <c r="D542"/>
      <c r="E542" s="46"/>
    </row>
    <row r="543" spans="1:5" x14ac:dyDescent="0.3">
      <c r="A543"/>
      <c r="B543"/>
      <c r="C543"/>
      <c r="D543"/>
      <c r="E543" s="46"/>
    </row>
    <row r="544" spans="1:5" x14ac:dyDescent="0.3">
      <c r="A544"/>
      <c r="B544"/>
      <c r="C544"/>
      <c r="D544"/>
      <c r="E544" s="46"/>
    </row>
    <row r="545" spans="1:5" x14ac:dyDescent="0.3">
      <c r="A545"/>
      <c r="B545"/>
      <c r="C545"/>
      <c r="D545"/>
      <c r="E545" s="46"/>
    </row>
    <row r="546" spans="1:5" x14ac:dyDescent="0.3">
      <c r="A546"/>
      <c r="B546"/>
      <c r="C546"/>
      <c r="D546"/>
      <c r="E546" s="46"/>
    </row>
    <row r="547" spans="1:5" x14ac:dyDescent="0.3">
      <c r="A547"/>
      <c r="B547"/>
      <c r="C547"/>
      <c r="D547"/>
      <c r="E547" s="46"/>
    </row>
    <row r="548" spans="1:5" x14ac:dyDescent="0.3">
      <c r="A548"/>
      <c r="B548"/>
      <c r="C548"/>
      <c r="D548"/>
      <c r="E548" s="46"/>
    </row>
    <row r="549" spans="1:5" x14ac:dyDescent="0.3">
      <c r="A549"/>
      <c r="B549"/>
      <c r="C549"/>
      <c r="D549"/>
      <c r="E549" s="46"/>
    </row>
    <row r="550" spans="1:5" x14ac:dyDescent="0.3">
      <c r="A550"/>
      <c r="B550"/>
      <c r="C550"/>
      <c r="D550"/>
      <c r="E550" s="46"/>
    </row>
    <row r="551" spans="1:5" x14ac:dyDescent="0.3">
      <c r="A551"/>
      <c r="B551"/>
      <c r="C551"/>
      <c r="D551"/>
      <c r="E551" s="46"/>
    </row>
    <row r="552" spans="1:5" x14ac:dyDescent="0.3">
      <c r="A552"/>
      <c r="B552"/>
      <c r="C552"/>
      <c r="D552"/>
      <c r="E552" s="46"/>
    </row>
    <row r="553" spans="1:5" x14ac:dyDescent="0.3">
      <c r="A553"/>
      <c r="B553"/>
      <c r="C553"/>
      <c r="D553"/>
      <c r="E553" s="46"/>
    </row>
    <row r="554" spans="1:5" x14ac:dyDescent="0.3">
      <c r="A554"/>
      <c r="B554"/>
      <c r="C554"/>
      <c r="D554"/>
      <c r="E554" s="46"/>
    </row>
    <row r="555" spans="1:5" x14ac:dyDescent="0.3">
      <c r="A555"/>
      <c r="B555"/>
      <c r="C555"/>
      <c r="D555"/>
      <c r="E555" s="46"/>
    </row>
    <row r="556" spans="1:5" x14ac:dyDescent="0.3">
      <c r="A556"/>
      <c r="B556"/>
      <c r="C556"/>
      <c r="D556"/>
      <c r="E556" s="46"/>
    </row>
    <row r="557" spans="1:5" x14ac:dyDescent="0.3">
      <c r="A557"/>
      <c r="B557"/>
      <c r="C557"/>
      <c r="D557"/>
      <c r="E557" s="46"/>
    </row>
    <row r="558" spans="1:5" x14ac:dyDescent="0.3">
      <c r="A558"/>
      <c r="B558"/>
      <c r="C558"/>
      <c r="D558"/>
      <c r="E558" s="46"/>
    </row>
    <row r="559" spans="1:5" x14ac:dyDescent="0.3">
      <c r="A559"/>
      <c r="B559"/>
      <c r="C559"/>
      <c r="D559"/>
      <c r="E559" s="46"/>
    </row>
    <row r="560" spans="1:5" x14ac:dyDescent="0.3">
      <c r="A560"/>
      <c r="B560"/>
      <c r="C560"/>
      <c r="D560"/>
      <c r="E560" s="46"/>
    </row>
    <row r="561" spans="1:5" x14ac:dyDescent="0.3">
      <c r="A561"/>
      <c r="B561"/>
      <c r="C561"/>
      <c r="D561"/>
      <c r="E561" s="46"/>
    </row>
    <row r="562" spans="1:5" x14ac:dyDescent="0.3">
      <c r="A562"/>
      <c r="B562"/>
      <c r="C562"/>
      <c r="D562"/>
      <c r="E562" s="46"/>
    </row>
    <row r="563" spans="1:5" x14ac:dyDescent="0.3">
      <c r="A563"/>
      <c r="B563"/>
      <c r="C563"/>
      <c r="D563"/>
      <c r="E563" s="46"/>
    </row>
    <row r="564" spans="1:5" x14ac:dyDescent="0.3">
      <c r="A564"/>
      <c r="B564"/>
      <c r="C564"/>
      <c r="D564"/>
      <c r="E564" s="46"/>
    </row>
    <row r="565" spans="1:5" x14ac:dyDescent="0.3">
      <c r="A565"/>
      <c r="B565"/>
      <c r="C565"/>
      <c r="D565"/>
      <c r="E565" s="46"/>
    </row>
    <row r="566" spans="1:5" x14ac:dyDescent="0.3">
      <c r="A566"/>
      <c r="B566"/>
      <c r="C566"/>
      <c r="D566"/>
      <c r="E566" s="46"/>
    </row>
    <row r="567" spans="1:5" x14ac:dyDescent="0.3">
      <c r="A567"/>
      <c r="B567"/>
      <c r="C567"/>
      <c r="D567"/>
      <c r="E567" s="46"/>
    </row>
    <row r="568" spans="1:5" x14ac:dyDescent="0.3">
      <c r="A568"/>
      <c r="B568"/>
      <c r="C568"/>
      <c r="D568"/>
      <c r="E568" s="46"/>
    </row>
    <row r="569" spans="1:5" x14ac:dyDescent="0.3">
      <c r="A569"/>
      <c r="B569"/>
      <c r="C569"/>
      <c r="D569"/>
      <c r="E569" s="46"/>
    </row>
    <row r="570" spans="1:5" x14ac:dyDescent="0.3">
      <c r="A570"/>
      <c r="B570"/>
      <c r="C570"/>
      <c r="D570"/>
      <c r="E570" s="46"/>
    </row>
    <row r="571" spans="1:5" x14ac:dyDescent="0.3">
      <c r="A571"/>
      <c r="B571"/>
      <c r="C571"/>
      <c r="D571"/>
      <c r="E571" s="46"/>
    </row>
    <row r="572" spans="1:5" x14ac:dyDescent="0.3">
      <c r="A572"/>
      <c r="B572"/>
      <c r="C572"/>
      <c r="D572"/>
      <c r="E572" s="46"/>
    </row>
    <row r="573" spans="1:5" x14ac:dyDescent="0.3">
      <c r="A573"/>
      <c r="B573"/>
      <c r="C573"/>
      <c r="D573"/>
      <c r="E573" s="46"/>
    </row>
    <row r="574" spans="1:5" x14ac:dyDescent="0.3">
      <c r="A574"/>
      <c r="B574"/>
      <c r="C574"/>
      <c r="D574"/>
      <c r="E574" s="46"/>
    </row>
    <row r="575" spans="1:5" x14ac:dyDescent="0.3">
      <c r="A575"/>
      <c r="B575"/>
      <c r="C575"/>
      <c r="D575"/>
      <c r="E575" s="46"/>
    </row>
    <row r="576" spans="1:5" x14ac:dyDescent="0.3">
      <c r="A576"/>
      <c r="B576"/>
      <c r="C576"/>
      <c r="D576"/>
      <c r="E576" s="46"/>
    </row>
    <row r="577" spans="1:5" x14ac:dyDescent="0.3">
      <c r="A577"/>
      <c r="B577"/>
      <c r="C577"/>
      <c r="D577"/>
      <c r="E577" s="46"/>
    </row>
    <row r="578" spans="1:5" x14ac:dyDescent="0.3">
      <c r="A578"/>
      <c r="B578"/>
      <c r="C578"/>
      <c r="D578"/>
      <c r="E578" s="46"/>
    </row>
    <row r="579" spans="1:5" x14ac:dyDescent="0.3">
      <c r="A579"/>
      <c r="B579"/>
      <c r="C579"/>
      <c r="D579"/>
      <c r="E579" s="46"/>
    </row>
    <row r="580" spans="1:5" x14ac:dyDescent="0.3">
      <c r="A580"/>
      <c r="B580"/>
      <c r="C580"/>
      <c r="D580"/>
      <c r="E580" s="46"/>
    </row>
    <row r="581" spans="1:5" x14ac:dyDescent="0.3">
      <c r="A581"/>
      <c r="B581"/>
      <c r="C581"/>
      <c r="D581"/>
      <c r="E581" s="46"/>
    </row>
    <row r="582" spans="1:5" x14ac:dyDescent="0.3">
      <c r="A582"/>
      <c r="B582"/>
      <c r="C582"/>
      <c r="D582"/>
      <c r="E582" s="46"/>
    </row>
    <row r="583" spans="1:5" x14ac:dyDescent="0.3">
      <c r="A583"/>
      <c r="B583"/>
      <c r="C583"/>
      <c r="D583"/>
      <c r="E583" s="46"/>
    </row>
    <row r="584" spans="1:5" x14ac:dyDescent="0.3">
      <c r="A584"/>
      <c r="B584"/>
      <c r="C584"/>
      <c r="D584"/>
      <c r="E584" s="46"/>
    </row>
    <row r="585" spans="1:5" x14ac:dyDescent="0.3">
      <c r="A585"/>
      <c r="B585"/>
      <c r="C585"/>
      <c r="D585"/>
      <c r="E585" s="46"/>
    </row>
    <row r="586" spans="1:5" x14ac:dyDescent="0.3">
      <c r="A586"/>
      <c r="B586"/>
      <c r="C586"/>
      <c r="D586"/>
      <c r="E586" s="46"/>
    </row>
    <row r="587" spans="1:5" x14ac:dyDescent="0.3">
      <c r="A587"/>
      <c r="B587"/>
      <c r="C587"/>
      <c r="D587"/>
      <c r="E587" s="46"/>
    </row>
    <row r="588" spans="1:5" x14ac:dyDescent="0.3">
      <c r="A588"/>
      <c r="B588"/>
      <c r="C588"/>
      <c r="D588"/>
      <c r="E588" s="46"/>
    </row>
    <row r="589" spans="1:5" x14ac:dyDescent="0.3">
      <c r="A589"/>
      <c r="B589"/>
      <c r="C589"/>
      <c r="D589"/>
      <c r="E589" s="46"/>
    </row>
    <row r="590" spans="1:5" x14ac:dyDescent="0.3">
      <c r="A590"/>
      <c r="B590"/>
      <c r="C590"/>
      <c r="D590"/>
      <c r="E590" s="46"/>
    </row>
    <row r="591" spans="1:5" x14ac:dyDescent="0.3">
      <c r="A591"/>
      <c r="B591"/>
      <c r="C591"/>
      <c r="D591"/>
      <c r="E591" s="46"/>
    </row>
    <row r="592" spans="1:5" x14ac:dyDescent="0.3">
      <c r="A592"/>
      <c r="B592"/>
      <c r="C592"/>
      <c r="D592"/>
      <c r="E592" s="46"/>
    </row>
    <row r="593" spans="1:5" x14ac:dyDescent="0.3">
      <c r="A593"/>
      <c r="B593"/>
      <c r="C593"/>
      <c r="D593"/>
      <c r="E593" s="46"/>
    </row>
    <row r="594" spans="1:5" x14ac:dyDescent="0.3">
      <c r="A594"/>
      <c r="B594"/>
      <c r="C594"/>
      <c r="D594"/>
      <c r="E594" s="46"/>
    </row>
    <row r="595" spans="1:5" x14ac:dyDescent="0.3">
      <c r="A595"/>
      <c r="B595"/>
      <c r="C595"/>
      <c r="D595"/>
      <c r="E595" s="46"/>
    </row>
    <row r="596" spans="1:5" x14ac:dyDescent="0.3">
      <c r="A596"/>
      <c r="B596"/>
      <c r="C596"/>
      <c r="D596"/>
      <c r="E596" s="46"/>
    </row>
    <row r="597" spans="1:5" x14ac:dyDescent="0.3">
      <c r="A597"/>
      <c r="B597"/>
      <c r="C597"/>
      <c r="D597"/>
      <c r="E597" s="46"/>
    </row>
    <row r="598" spans="1:5" x14ac:dyDescent="0.3">
      <c r="A598"/>
      <c r="B598"/>
      <c r="C598"/>
      <c r="D598"/>
      <c r="E598" s="46"/>
    </row>
    <row r="599" spans="1:5" x14ac:dyDescent="0.3">
      <c r="A599"/>
      <c r="B599"/>
      <c r="C599"/>
      <c r="D599"/>
      <c r="E599" s="46"/>
    </row>
    <row r="600" spans="1:5" x14ac:dyDescent="0.3">
      <c r="A600"/>
      <c r="B600"/>
      <c r="C600"/>
      <c r="D600"/>
      <c r="E600" s="46"/>
    </row>
    <row r="601" spans="1:5" x14ac:dyDescent="0.3">
      <c r="A601"/>
      <c r="B601"/>
      <c r="C601"/>
      <c r="D601"/>
      <c r="E601" s="46"/>
    </row>
    <row r="602" spans="1:5" x14ac:dyDescent="0.3">
      <c r="A602"/>
      <c r="B602"/>
      <c r="C602"/>
      <c r="D602"/>
      <c r="E602" s="46"/>
    </row>
    <row r="603" spans="1:5" x14ac:dyDescent="0.3">
      <c r="A603"/>
      <c r="B603"/>
      <c r="C603"/>
      <c r="D603"/>
      <c r="E603" s="46"/>
    </row>
    <row r="604" spans="1:5" x14ac:dyDescent="0.3">
      <c r="A604"/>
      <c r="B604"/>
      <c r="C604"/>
      <c r="D604"/>
      <c r="E604" s="46"/>
    </row>
    <row r="605" spans="1:5" x14ac:dyDescent="0.3">
      <c r="A605"/>
      <c r="B605"/>
      <c r="C605"/>
      <c r="D605"/>
      <c r="E605" s="46"/>
    </row>
    <row r="606" spans="1:5" x14ac:dyDescent="0.3">
      <c r="A606"/>
      <c r="B606"/>
      <c r="C606"/>
      <c r="D606"/>
      <c r="E606" s="46"/>
    </row>
    <row r="607" spans="1:5" x14ac:dyDescent="0.3">
      <c r="A607"/>
      <c r="B607"/>
      <c r="C607"/>
      <c r="D607"/>
      <c r="E607" s="46"/>
    </row>
    <row r="608" spans="1:5" x14ac:dyDescent="0.3">
      <c r="A608"/>
      <c r="B608"/>
      <c r="C608"/>
      <c r="D608"/>
      <c r="E608" s="46"/>
    </row>
    <row r="609" spans="1:5" x14ac:dyDescent="0.3">
      <c r="A609"/>
      <c r="B609"/>
      <c r="C609"/>
      <c r="D609"/>
      <c r="E609" s="46"/>
    </row>
    <row r="610" spans="1:5" x14ac:dyDescent="0.3">
      <c r="A610"/>
      <c r="B610"/>
      <c r="C610"/>
      <c r="D610"/>
      <c r="E610" s="46"/>
    </row>
    <row r="611" spans="1:5" x14ac:dyDescent="0.3">
      <c r="A611"/>
      <c r="B611"/>
      <c r="C611"/>
      <c r="D611"/>
      <c r="E611" s="46"/>
    </row>
    <row r="612" spans="1:5" x14ac:dyDescent="0.3">
      <c r="A612"/>
      <c r="B612"/>
      <c r="C612"/>
      <c r="D612"/>
      <c r="E612" s="46"/>
    </row>
    <row r="613" spans="1:5" x14ac:dyDescent="0.3">
      <c r="A613"/>
      <c r="B613"/>
      <c r="C613"/>
      <c r="D613"/>
      <c r="E613" s="46"/>
    </row>
    <row r="614" spans="1:5" x14ac:dyDescent="0.3">
      <c r="A614"/>
      <c r="B614"/>
      <c r="C614"/>
      <c r="D614"/>
      <c r="E614" s="46"/>
    </row>
    <row r="615" spans="1:5" x14ac:dyDescent="0.3">
      <c r="A615"/>
      <c r="B615"/>
      <c r="C615"/>
      <c r="D615"/>
      <c r="E615" s="46"/>
    </row>
    <row r="616" spans="1:5" x14ac:dyDescent="0.3">
      <c r="A616"/>
      <c r="B616"/>
      <c r="C616"/>
      <c r="D616"/>
      <c r="E616" s="46"/>
    </row>
    <row r="617" spans="1:5" x14ac:dyDescent="0.3">
      <c r="A617"/>
      <c r="B617"/>
      <c r="C617"/>
      <c r="D617"/>
      <c r="E617" s="46"/>
    </row>
    <row r="618" spans="1:5" x14ac:dyDescent="0.3">
      <c r="A618"/>
      <c r="B618"/>
      <c r="C618"/>
      <c r="D618"/>
      <c r="E618" s="46"/>
    </row>
    <row r="619" spans="1:5" x14ac:dyDescent="0.3">
      <c r="A619"/>
      <c r="B619"/>
      <c r="C619"/>
      <c r="D619"/>
      <c r="E619" s="46"/>
    </row>
    <row r="620" spans="1:5" x14ac:dyDescent="0.3">
      <c r="A620"/>
      <c r="B620"/>
      <c r="C620"/>
      <c r="D620"/>
      <c r="E620" s="46"/>
    </row>
    <row r="621" spans="1:5" x14ac:dyDescent="0.3">
      <c r="A621"/>
      <c r="B621"/>
      <c r="C621"/>
      <c r="D621"/>
      <c r="E621" s="46"/>
    </row>
    <row r="622" spans="1:5" x14ac:dyDescent="0.3">
      <c r="A622"/>
      <c r="B622"/>
      <c r="C622"/>
      <c r="D622"/>
      <c r="E622" s="46"/>
    </row>
    <row r="623" spans="1:5" x14ac:dyDescent="0.3">
      <c r="A623"/>
      <c r="B623"/>
      <c r="C623"/>
      <c r="D623"/>
      <c r="E623" s="46"/>
    </row>
    <row r="624" spans="1:5" x14ac:dyDescent="0.3">
      <c r="A624"/>
      <c r="B624"/>
      <c r="C624"/>
      <c r="D624"/>
      <c r="E624" s="46"/>
    </row>
    <row r="625" spans="1:5" x14ac:dyDescent="0.3">
      <c r="A625"/>
      <c r="B625"/>
      <c r="C625"/>
      <c r="D625"/>
      <c r="E625" s="46"/>
    </row>
    <row r="626" spans="1:5" x14ac:dyDescent="0.3">
      <c r="A626"/>
      <c r="B626"/>
      <c r="C626"/>
      <c r="D626"/>
      <c r="E626" s="46"/>
    </row>
    <row r="627" spans="1:5" x14ac:dyDescent="0.3">
      <c r="A627"/>
      <c r="B627"/>
      <c r="C627"/>
      <c r="D627"/>
      <c r="E627" s="46"/>
    </row>
    <row r="628" spans="1:5" x14ac:dyDescent="0.3">
      <c r="A628"/>
      <c r="B628"/>
      <c r="C628"/>
      <c r="D628"/>
      <c r="E628" s="46"/>
    </row>
    <row r="629" spans="1:5" x14ac:dyDescent="0.3">
      <c r="A629"/>
      <c r="B629"/>
      <c r="C629"/>
      <c r="D629"/>
      <c r="E629" s="46"/>
    </row>
    <row r="630" spans="1:5" x14ac:dyDescent="0.3">
      <c r="A630"/>
      <c r="B630"/>
      <c r="C630"/>
      <c r="D630"/>
      <c r="E630" s="46"/>
    </row>
    <row r="631" spans="1:5" x14ac:dyDescent="0.3">
      <c r="A631"/>
      <c r="B631"/>
      <c r="C631"/>
      <c r="D631"/>
      <c r="E631" s="46"/>
    </row>
    <row r="632" spans="1:5" x14ac:dyDescent="0.3">
      <c r="A632"/>
      <c r="B632"/>
      <c r="C632"/>
      <c r="D632"/>
      <c r="E632" s="46"/>
    </row>
    <row r="633" spans="1:5" x14ac:dyDescent="0.3">
      <c r="A633"/>
      <c r="B633"/>
      <c r="C633"/>
      <c r="D633"/>
      <c r="E633" s="46"/>
    </row>
    <row r="634" spans="1:5" x14ac:dyDescent="0.3">
      <c r="A634"/>
      <c r="B634"/>
      <c r="C634"/>
      <c r="D634"/>
      <c r="E634" s="46"/>
    </row>
    <row r="635" spans="1:5" x14ac:dyDescent="0.3">
      <c r="A635"/>
      <c r="B635"/>
      <c r="C635"/>
      <c r="D635"/>
      <c r="E635" s="46"/>
    </row>
    <row r="636" spans="1:5" x14ac:dyDescent="0.3">
      <c r="A636"/>
      <c r="B636"/>
      <c r="C636"/>
      <c r="D636"/>
      <c r="E636" s="46"/>
    </row>
    <row r="637" spans="1:5" x14ac:dyDescent="0.3">
      <c r="A637"/>
      <c r="B637"/>
      <c r="C637"/>
      <c r="D637"/>
      <c r="E637" s="46"/>
    </row>
    <row r="638" spans="1:5" x14ac:dyDescent="0.3">
      <c r="A638"/>
      <c r="B638"/>
      <c r="C638"/>
      <c r="D638"/>
      <c r="E638" s="46"/>
    </row>
    <row r="639" spans="1:5" x14ac:dyDescent="0.3">
      <c r="A639"/>
      <c r="B639"/>
      <c r="C639"/>
      <c r="D639"/>
      <c r="E639" s="46"/>
    </row>
    <row r="640" spans="1:5" x14ac:dyDescent="0.3">
      <c r="A640"/>
      <c r="B640"/>
      <c r="C640"/>
      <c r="D640"/>
      <c r="E640" s="46"/>
    </row>
    <row r="641" spans="1:5" x14ac:dyDescent="0.3">
      <c r="A641"/>
      <c r="B641"/>
      <c r="C641"/>
      <c r="D641"/>
      <c r="E641" s="46"/>
    </row>
    <row r="642" spans="1:5" x14ac:dyDescent="0.3">
      <c r="A642"/>
      <c r="B642"/>
      <c r="C642"/>
      <c r="D642"/>
      <c r="E642" s="46"/>
    </row>
    <row r="643" spans="1:5" x14ac:dyDescent="0.3">
      <c r="A643"/>
      <c r="B643"/>
      <c r="C643"/>
      <c r="D643"/>
      <c r="E643" s="46"/>
    </row>
    <row r="644" spans="1:5" x14ac:dyDescent="0.3">
      <c r="A644"/>
      <c r="B644"/>
      <c r="C644"/>
      <c r="D644"/>
      <c r="E644" s="46"/>
    </row>
    <row r="645" spans="1:5" x14ac:dyDescent="0.3">
      <c r="A645"/>
      <c r="B645"/>
      <c r="C645"/>
      <c r="D645"/>
      <c r="E645" s="46"/>
    </row>
    <row r="646" spans="1:5" x14ac:dyDescent="0.3">
      <c r="A646"/>
      <c r="B646"/>
      <c r="C646"/>
      <c r="D646"/>
      <c r="E646" s="46"/>
    </row>
    <row r="647" spans="1:5" x14ac:dyDescent="0.3">
      <c r="A647"/>
      <c r="B647"/>
      <c r="C647"/>
      <c r="D647"/>
      <c r="E647" s="46"/>
    </row>
    <row r="648" spans="1:5" x14ac:dyDescent="0.3">
      <c r="A648"/>
      <c r="B648"/>
      <c r="C648"/>
      <c r="D648"/>
      <c r="E648" s="46"/>
    </row>
    <row r="649" spans="1:5" x14ac:dyDescent="0.3">
      <c r="A649"/>
      <c r="B649"/>
      <c r="C649"/>
      <c r="D649"/>
      <c r="E649" s="46"/>
    </row>
    <row r="650" spans="1:5" x14ac:dyDescent="0.3">
      <c r="A650"/>
      <c r="B650"/>
      <c r="C650"/>
      <c r="D650"/>
      <c r="E650" s="46"/>
    </row>
    <row r="651" spans="1:5" x14ac:dyDescent="0.3">
      <c r="A651"/>
      <c r="B651"/>
      <c r="C651"/>
      <c r="D651"/>
      <c r="E651" s="46"/>
    </row>
    <row r="652" spans="1:5" x14ac:dyDescent="0.3">
      <c r="A652"/>
      <c r="B652"/>
      <c r="C652"/>
      <c r="D652"/>
      <c r="E652" s="46"/>
    </row>
    <row r="653" spans="1:5" x14ac:dyDescent="0.3">
      <c r="A653"/>
      <c r="B653"/>
      <c r="C653"/>
      <c r="D653"/>
      <c r="E653" s="46"/>
    </row>
    <row r="654" spans="1:5" x14ac:dyDescent="0.3">
      <c r="A654"/>
      <c r="B654"/>
      <c r="C654"/>
      <c r="D654"/>
      <c r="E654" s="46"/>
    </row>
    <row r="655" spans="1:5" x14ac:dyDescent="0.3">
      <c r="A655"/>
      <c r="B655"/>
      <c r="C655"/>
      <c r="D655"/>
      <c r="E655" s="46"/>
    </row>
    <row r="656" spans="1:5" x14ac:dyDescent="0.3">
      <c r="A656"/>
      <c r="B656"/>
      <c r="C656"/>
      <c r="D656"/>
      <c r="E656" s="46"/>
    </row>
    <row r="657" spans="1:5" x14ac:dyDescent="0.3">
      <c r="A657"/>
      <c r="B657"/>
      <c r="C657"/>
      <c r="D657"/>
      <c r="E657" s="46"/>
    </row>
    <row r="658" spans="1:5" x14ac:dyDescent="0.3">
      <c r="A658"/>
      <c r="B658"/>
      <c r="C658"/>
      <c r="D658"/>
      <c r="E658" s="46"/>
    </row>
    <row r="659" spans="1:5" x14ac:dyDescent="0.3">
      <c r="A659"/>
      <c r="B659"/>
      <c r="C659"/>
      <c r="D659"/>
      <c r="E659" s="46"/>
    </row>
    <row r="660" spans="1:5" x14ac:dyDescent="0.3">
      <c r="A660"/>
      <c r="B660"/>
      <c r="C660"/>
      <c r="D660"/>
      <c r="E660" s="46"/>
    </row>
    <row r="661" spans="1:5" x14ac:dyDescent="0.3">
      <c r="A661"/>
      <c r="B661"/>
      <c r="C661"/>
      <c r="D661"/>
      <c r="E661" s="46"/>
    </row>
    <row r="662" spans="1:5" x14ac:dyDescent="0.3">
      <c r="A662"/>
      <c r="B662"/>
      <c r="C662"/>
      <c r="D662"/>
      <c r="E662" s="46"/>
    </row>
    <row r="663" spans="1:5" x14ac:dyDescent="0.3">
      <c r="A663"/>
      <c r="B663"/>
      <c r="C663"/>
      <c r="D663"/>
      <c r="E663" s="46"/>
    </row>
    <row r="664" spans="1:5" x14ac:dyDescent="0.3">
      <c r="A664"/>
      <c r="B664"/>
      <c r="C664"/>
      <c r="D664"/>
      <c r="E664" s="46"/>
    </row>
    <row r="665" spans="1:5" x14ac:dyDescent="0.3">
      <c r="A665"/>
      <c r="B665"/>
      <c r="C665"/>
      <c r="D665"/>
      <c r="E665" s="46"/>
    </row>
    <row r="666" spans="1:5" x14ac:dyDescent="0.3">
      <c r="A666"/>
      <c r="B666"/>
      <c r="C666"/>
      <c r="D666"/>
      <c r="E666" s="46"/>
    </row>
    <row r="667" spans="1:5" x14ac:dyDescent="0.3">
      <c r="A667"/>
      <c r="B667"/>
      <c r="C667"/>
      <c r="D667"/>
      <c r="E667" s="46"/>
    </row>
    <row r="668" spans="1:5" x14ac:dyDescent="0.3">
      <c r="A668"/>
      <c r="B668"/>
      <c r="C668"/>
      <c r="D668"/>
      <c r="E668" s="46"/>
    </row>
    <row r="669" spans="1:5" x14ac:dyDescent="0.3">
      <c r="A669"/>
      <c r="B669"/>
      <c r="C669"/>
      <c r="D669"/>
      <c r="E669" s="46"/>
    </row>
    <row r="670" spans="1:5" x14ac:dyDescent="0.3">
      <c r="A670"/>
      <c r="B670"/>
      <c r="C670"/>
      <c r="D670"/>
      <c r="E670" s="46"/>
    </row>
    <row r="671" spans="1:5" x14ac:dyDescent="0.3">
      <c r="A671"/>
      <c r="B671"/>
      <c r="C671"/>
      <c r="D671"/>
      <c r="E671" s="46"/>
    </row>
    <row r="672" spans="1:5" x14ac:dyDescent="0.3">
      <c r="A672"/>
      <c r="B672"/>
      <c r="C672"/>
      <c r="D672"/>
      <c r="E672" s="46"/>
    </row>
    <row r="673" spans="1:5" x14ac:dyDescent="0.3">
      <c r="A673"/>
      <c r="B673"/>
      <c r="C673"/>
      <c r="D673"/>
      <c r="E673" s="46"/>
    </row>
    <row r="674" spans="1:5" x14ac:dyDescent="0.3">
      <c r="A674"/>
      <c r="B674"/>
      <c r="C674"/>
      <c r="D674"/>
      <c r="E674" s="46"/>
    </row>
    <row r="675" spans="1:5" x14ac:dyDescent="0.3">
      <c r="A675"/>
      <c r="B675"/>
      <c r="C675"/>
      <c r="D675"/>
      <c r="E675" s="46"/>
    </row>
    <row r="676" spans="1:5" x14ac:dyDescent="0.3">
      <c r="A676"/>
      <c r="B676"/>
      <c r="C676"/>
      <c r="D676"/>
      <c r="E676" s="46"/>
    </row>
    <row r="677" spans="1:5" x14ac:dyDescent="0.3">
      <c r="A677"/>
      <c r="B677"/>
      <c r="C677"/>
      <c r="D677"/>
      <c r="E677" s="46"/>
    </row>
    <row r="678" spans="1:5" x14ac:dyDescent="0.3">
      <c r="A678"/>
      <c r="B678"/>
      <c r="C678"/>
      <c r="D678"/>
      <c r="E678" s="46"/>
    </row>
    <row r="679" spans="1:5" x14ac:dyDescent="0.3">
      <c r="A679"/>
      <c r="B679"/>
      <c r="C679"/>
      <c r="D679"/>
      <c r="E679" s="46"/>
    </row>
    <row r="680" spans="1:5" x14ac:dyDescent="0.3">
      <c r="A680"/>
      <c r="B680"/>
      <c r="C680"/>
      <c r="D680"/>
      <c r="E680" s="46"/>
    </row>
    <row r="681" spans="1:5" x14ac:dyDescent="0.3">
      <c r="A681"/>
      <c r="B681"/>
      <c r="C681"/>
      <c r="D681"/>
      <c r="E681" s="46"/>
    </row>
    <row r="682" spans="1:5" x14ac:dyDescent="0.3">
      <c r="A682"/>
      <c r="B682"/>
      <c r="C682"/>
      <c r="D682"/>
      <c r="E682" s="46"/>
    </row>
    <row r="683" spans="1:5" x14ac:dyDescent="0.3">
      <c r="A683"/>
      <c r="B683"/>
      <c r="C683"/>
      <c r="D683"/>
      <c r="E683" s="46"/>
    </row>
    <row r="684" spans="1:5" x14ac:dyDescent="0.3">
      <c r="A684"/>
      <c r="B684"/>
      <c r="C684"/>
      <c r="D684"/>
      <c r="E684" s="46"/>
    </row>
    <row r="685" spans="1:5" x14ac:dyDescent="0.3">
      <c r="A685"/>
      <c r="B685"/>
      <c r="C685"/>
      <c r="D685"/>
      <c r="E685" s="46"/>
    </row>
    <row r="686" spans="1:5" x14ac:dyDescent="0.3">
      <c r="A686"/>
      <c r="B686"/>
      <c r="C686"/>
      <c r="D686"/>
      <c r="E686" s="46"/>
    </row>
    <row r="687" spans="1:5" x14ac:dyDescent="0.3">
      <c r="A687"/>
      <c r="B687"/>
      <c r="C687"/>
      <c r="D687"/>
      <c r="E687" s="46"/>
    </row>
    <row r="688" spans="1:5" x14ac:dyDescent="0.3">
      <c r="A688"/>
      <c r="B688"/>
      <c r="C688"/>
      <c r="D688"/>
      <c r="E688" s="46"/>
    </row>
    <row r="689" spans="1:5" x14ac:dyDescent="0.3">
      <c r="A689"/>
      <c r="B689"/>
      <c r="C689"/>
      <c r="D689"/>
      <c r="E689" s="46"/>
    </row>
    <row r="690" spans="1:5" x14ac:dyDescent="0.3">
      <c r="A690"/>
      <c r="B690"/>
      <c r="C690"/>
      <c r="D690"/>
      <c r="E690" s="46"/>
    </row>
    <row r="691" spans="1:5" x14ac:dyDescent="0.3">
      <c r="A691"/>
      <c r="B691"/>
      <c r="C691"/>
      <c r="D691"/>
      <c r="E691" s="46"/>
    </row>
    <row r="692" spans="1:5" x14ac:dyDescent="0.3">
      <c r="A692"/>
      <c r="B692"/>
      <c r="C692"/>
      <c r="D692"/>
      <c r="E692" s="46"/>
    </row>
    <row r="693" spans="1:5" x14ac:dyDescent="0.3">
      <c r="A693"/>
      <c r="B693"/>
      <c r="C693"/>
      <c r="D693"/>
      <c r="E693" s="46"/>
    </row>
    <row r="694" spans="1:5" x14ac:dyDescent="0.3">
      <c r="A694"/>
      <c r="B694"/>
      <c r="C694"/>
      <c r="D694"/>
      <c r="E694" s="46"/>
    </row>
    <row r="695" spans="1:5" x14ac:dyDescent="0.3">
      <c r="A695"/>
      <c r="B695"/>
      <c r="C695"/>
      <c r="D695"/>
      <c r="E695" s="46"/>
    </row>
    <row r="696" spans="1:5" x14ac:dyDescent="0.3">
      <c r="A696"/>
      <c r="B696"/>
      <c r="C696"/>
      <c r="D696"/>
      <c r="E696" s="46"/>
    </row>
    <row r="697" spans="1:5" x14ac:dyDescent="0.3">
      <c r="A697"/>
      <c r="B697"/>
      <c r="C697"/>
      <c r="D697"/>
      <c r="E697" s="46"/>
    </row>
    <row r="698" spans="1:5" x14ac:dyDescent="0.3">
      <c r="A698"/>
      <c r="B698"/>
      <c r="C698"/>
      <c r="D698"/>
      <c r="E698" s="46"/>
    </row>
    <row r="699" spans="1:5" x14ac:dyDescent="0.3">
      <c r="A699"/>
      <c r="B699"/>
      <c r="C699"/>
      <c r="D699"/>
      <c r="E699" s="46"/>
    </row>
    <row r="700" spans="1:5" x14ac:dyDescent="0.3">
      <c r="A700"/>
      <c r="B700"/>
      <c r="C700"/>
      <c r="D700"/>
      <c r="E700" s="46"/>
    </row>
    <row r="701" spans="1:5" x14ac:dyDescent="0.3">
      <c r="A701"/>
      <c r="B701"/>
      <c r="C701"/>
      <c r="D701"/>
      <c r="E701" s="46"/>
    </row>
    <row r="702" spans="1:5" x14ac:dyDescent="0.3">
      <c r="A702"/>
      <c r="B702"/>
      <c r="C702"/>
      <c r="D702"/>
      <c r="E702" s="46"/>
    </row>
    <row r="703" spans="1:5" x14ac:dyDescent="0.3">
      <c r="A703"/>
      <c r="B703"/>
      <c r="C703"/>
      <c r="D703"/>
      <c r="E703" s="46"/>
    </row>
    <row r="704" spans="1:5" x14ac:dyDescent="0.3">
      <c r="A704"/>
      <c r="B704"/>
      <c r="C704"/>
      <c r="D704"/>
      <c r="E704" s="46"/>
    </row>
    <row r="705" spans="1:5" x14ac:dyDescent="0.3">
      <c r="A705"/>
      <c r="B705"/>
      <c r="C705"/>
      <c r="D705"/>
      <c r="E705" s="46"/>
    </row>
    <row r="706" spans="1:5" x14ac:dyDescent="0.3">
      <c r="A706"/>
      <c r="B706"/>
      <c r="C706"/>
      <c r="D706"/>
      <c r="E706" s="46"/>
    </row>
    <row r="707" spans="1:5" x14ac:dyDescent="0.3">
      <c r="A707"/>
      <c r="B707"/>
      <c r="C707"/>
      <c r="D707"/>
      <c r="E707" s="46"/>
    </row>
    <row r="708" spans="1:5" x14ac:dyDescent="0.3">
      <c r="A708"/>
      <c r="B708"/>
      <c r="C708"/>
      <c r="D708"/>
      <c r="E708" s="46"/>
    </row>
    <row r="709" spans="1:5" x14ac:dyDescent="0.3">
      <c r="A709"/>
      <c r="B709"/>
      <c r="C709"/>
      <c r="D709"/>
      <c r="E709" s="46"/>
    </row>
    <row r="710" spans="1:5" x14ac:dyDescent="0.3">
      <c r="A710"/>
      <c r="B710"/>
      <c r="C710"/>
      <c r="D710"/>
      <c r="E710" s="46"/>
    </row>
    <row r="711" spans="1:5" x14ac:dyDescent="0.3">
      <c r="A711"/>
      <c r="B711"/>
      <c r="C711"/>
      <c r="D711"/>
      <c r="E711" s="46"/>
    </row>
    <row r="712" spans="1:5" x14ac:dyDescent="0.3">
      <c r="A712"/>
      <c r="B712"/>
      <c r="C712"/>
      <c r="D712"/>
      <c r="E712" s="46"/>
    </row>
    <row r="713" spans="1:5" x14ac:dyDescent="0.3">
      <c r="A713"/>
      <c r="B713"/>
      <c r="C713"/>
      <c r="D713"/>
      <c r="E713" s="46"/>
    </row>
    <row r="714" spans="1:5" x14ac:dyDescent="0.3">
      <c r="A714"/>
      <c r="B714"/>
      <c r="C714"/>
      <c r="D714"/>
      <c r="E714" s="46"/>
    </row>
    <row r="715" spans="1:5" x14ac:dyDescent="0.3">
      <c r="A715"/>
      <c r="B715"/>
      <c r="C715"/>
      <c r="D715"/>
      <c r="E715" s="46"/>
    </row>
    <row r="716" spans="1:5" x14ac:dyDescent="0.3">
      <c r="A716"/>
      <c r="B716"/>
      <c r="C716"/>
      <c r="D716"/>
      <c r="E716" s="46"/>
    </row>
    <row r="717" spans="1:5" x14ac:dyDescent="0.3">
      <c r="A717"/>
      <c r="B717"/>
      <c r="C717"/>
      <c r="D717"/>
      <c r="E717" s="46"/>
    </row>
    <row r="718" spans="1:5" x14ac:dyDescent="0.3">
      <c r="A718"/>
      <c r="B718"/>
      <c r="C718"/>
      <c r="D718"/>
      <c r="E718" s="46"/>
    </row>
    <row r="719" spans="1:5" x14ac:dyDescent="0.3">
      <c r="A719"/>
      <c r="B719"/>
      <c r="C719"/>
      <c r="D719"/>
      <c r="E719" s="46"/>
    </row>
    <row r="720" spans="1:5" x14ac:dyDescent="0.3">
      <c r="A720"/>
      <c r="B720"/>
      <c r="C720"/>
      <c r="D720"/>
      <c r="E720" s="46"/>
    </row>
    <row r="721" spans="1:5" x14ac:dyDescent="0.3">
      <c r="A721"/>
      <c r="B721"/>
      <c r="C721"/>
      <c r="D721"/>
      <c r="E721" s="46"/>
    </row>
    <row r="722" spans="1:5" x14ac:dyDescent="0.3">
      <c r="A722"/>
      <c r="B722"/>
      <c r="C722"/>
      <c r="D722"/>
      <c r="E722" s="46"/>
    </row>
    <row r="723" spans="1:5" x14ac:dyDescent="0.3">
      <c r="A723"/>
      <c r="B723"/>
      <c r="C723"/>
      <c r="D723"/>
      <c r="E723" s="46"/>
    </row>
    <row r="724" spans="1:5" x14ac:dyDescent="0.3">
      <c r="A724"/>
      <c r="B724"/>
      <c r="C724"/>
      <c r="D724"/>
      <c r="E724" s="46"/>
    </row>
    <row r="725" spans="1:5" x14ac:dyDescent="0.3">
      <c r="A725"/>
      <c r="B725"/>
      <c r="C725"/>
      <c r="D725"/>
      <c r="E725" s="46"/>
    </row>
    <row r="726" spans="1:5" x14ac:dyDescent="0.3">
      <c r="A726"/>
      <c r="B726"/>
      <c r="C726"/>
      <c r="D726"/>
      <c r="E726" s="46"/>
    </row>
    <row r="727" spans="1:5" x14ac:dyDescent="0.3">
      <c r="A727"/>
      <c r="B727"/>
      <c r="C727"/>
      <c r="D727"/>
      <c r="E727" s="46"/>
    </row>
    <row r="728" spans="1:5" x14ac:dyDescent="0.3">
      <c r="A728"/>
      <c r="B728"/>
      <c r="C728"/>
      <c r="D728"/>
      <c r="E728" s="46"/>
    </row>
    <row r="729" spans="1:5" x14ac:dyDescent="0.3">
      <c r="A729"/>
      <c r="B729"/>
      <c r="C729"/>
      <c r="D729"/>
      <c r="E729" s="46"/>
    </row>
    <row r="730" spans="1:5" x14ac:dyDescent="0.3">
      <c r="A730"/>
      <c r="B730"/>
      <c r="C730"/>
      <c r="D730"/>
      <c r="E730" s="46"/>
    </row>
    <row r="731" spans="1:5" x14ac:dyDescent="0.3">
      <c r="A731"/>
      <c r="B731"/>
      <c r="C731"/>
      <c r="D731"/>
      <c r="E731" s="46"/>
    </row>
    <row r="732" spans="1:5" x14ac:dyDescent="0.3">
      <c r="A732"/>
      <c r="B732"/>
      <c r="C732"/>
      <c r="D732"/>
      <c r="E732" s="46"/>
    </row>
    <row r="733" spans="1:5" x14ac:dyDescent="0.3">
      <c r="A733"/>
      <c r="B733"/>
      <c r="C733"/>
      <c r="D733"/>
      <c r="E733" s="46"/>
    </row>
    <row r="734" spans="1:5" x14ac:dyDescent="0.3">
      <c r="A734"/>
      <c r="B734"/>
      <c r="C734"/>
      <c r="D734"/>
      <c r="E734" s="46"/>
    </row>
    <row r="735" spans="1:5" x14ac:dyDescent="0.3">
      <c r="A735"/>
      <c r="B735"/>
      <c r="C735"/>
      <c r="D735"/>
      <c r="E735" s="46"/>
    </row>
    <row r="736" spans="1:5" x14ac:dyDescent="0.3">
      <c r="A736"/>
      <c r="B736"/>
      <c r="C736"/>
      <c r="D736"/>
      <c r="E736" s="46"/>
    </row>
    <row r="737" spans="1:5" x14ac:dyDescent="0.3">
      <c r="A737"/>
      <c r="B737"/>
      <c r="C737"/>
      <c r="D737"/>
      <c r="E737" s="46"/>
    </row>
    <row r="738" spans="1:5" x14ac:dyDescent="0.3">
      <c r="A738"/>
      <c r="B738"/>
      <c r="C738"/>
      <c r="D738"/>
      <c r="E738" s="46"/>
    </row>
    <row r="739" spans="1:5" x14ac:dyDescent="0.3">
      <c r="A739"/>
      <c r="B739"/>
      <c r="C739"/>
      <c r="D739"/>
      <c r="E739" s="46"/>
    </row>
    <row r="740" spans="1:5" x14ac:dyDescent="0.3">
      <c r="A740"/>
      <c r="B740"/>
      <c r="C740"/>
      <c r="D740"/>
      <c r="E740" s="46"/>
    </row>
    <row r="741" spans="1:5" x14ac:dyDescent="0.3">
      <c r="A741"/>
      <c r="B741"/>
      <c r="C741"/>
      <c r="D741"/>
      <c r="E741" s="46"/>
    </row>
    <row r="742" spans="1:5" x14ac:dyDescent="0.3">
      <c r="A742"/>
      <c r="B742"/>
      <c r="C742"/>
      <c r="D742"/>
      <c r="E742" s="46"/>
    </row>
    <row r="743" spans="1:5" x14ac:dyDescent="0.3">
      <c r="A743"/>
      <c r="B743"/>
      <c r="C743"/>
      <c r="D743"/>
      <c r="E743" s="46"/>
    </row>
    <row r="744" spans="1:5" x14ac:dyDescent="0.3">
      <c r="A744"/>
      <c r="B744"/>
      <c r="C744"/>
      <c r="D744"/>
      <c r="E744" s="46"/>
    </row>
    <row r="745" spans="1:5" x14ac:dyDescent="0.3">
      <c r="A745"/>
      <c r="B745"/>
      <c r="C745"/>
      <c r="D745"/>
      <c r="E745" s="46"/>
    </row>
    <row r="746" spans="1:5" x14ac:dyDescent="0.3">
      <c r="A746"/>
      <c r="B746"/>
      <c r="C746"/>
      <c r="D746"/>
      <c r="E746" s="46"/>
    </row>
    <row r="747" spans="1:5" x14ac:dyDescent="0.3">
      <c r="A747"/>
      <c r="B747"/>
      <c r="C747"/>
      <c r="D747"/>
      <c r="E747" s="46"/>
    </row>
    <row r="748" spans="1:5" x14ac:dyDescent="0.3">
      <c r="A748"/>
      <c r="B748"/>
      <c r="C748"/>
      <c r="D748"/>
      <c r="E748" s="46"/>
    </row>
    <row r="749" spans="1:5" x14ac:dyDescent="0.3">
      <c r="A749"/>
      <c r="B749"/>
      <c r="C749"/>
      <c r="D749"/>
      <c r="E749" s="46"/>
    </row>
    <row r="750" spans="1:5" x14ac:dyDescent="0.3">
      <c r="A750"/>
      <c r="B750"/>
      <c r="C750"/>
      <c r="D750"/>
      <c r="E750" s="46"/>
    </row>
    <row r="751" spans="1:5" x14ac:dyDescent="0.3">
      <c r="A751"/>
      <c r="B751"/>
      <c r="C751"/>
      <c r="D751"/>
      <c r="E751" s="46"/>
    </row>
    <row r="752" spans="1:5" x14ac:dyDescent="0.3">
      <c r="A752"/>
      <c r="B752"/>
      <c r="C752"/>
      <c r="D752"/>
      <c r="E752" s="46"/>
    </row>
    <row r="753" spans="1:5" x14ac:dyDescent="0.3">
      <c r="A753"/>
      <c r="B753"/>
      <c r="C753"/>
      <c r="D753"/>
      <c r="E753" s="46"/>
    </row>
    <row r="754" spans="1:5" x14ac:dyDescent="0.3">
      <c r="A754"/>
      <c r="B754"/>
      <c r="C754"/>
      <c r="D754"/>
      <c r="E754" s="46"/>
    </row>
    <row r="755" spans="1:5" x14ac:dyDescent="0.3">
      <c r="A755"/>
      <c r="B755"/>
      <c r="C755"/>
      <c r="D755"/>
      <c r="E755" s="46"/>
    </row>
    <row r="756" spans="1:5" x14ac:dyDescent="0.3">
      <c r="A756"/>
      <c r="B756"/>
      <c r="C756"/>
      <c r="D756"/>
      <c r="E756" s="46"/>
    </row>
    <row r="757" spans="1:5" x14ac:dyDescent="0.3">
      <c r="A757"/>
      <c r="B757"/>
      <c r="C757"/>
      <c r="D757"/>
      <c r="E757" s="46"/>
    </row>
    <row r="758" spans="1:5" x14ac:dyDescent="0.3">
      <c r="A758"/>
      <c r="B758"/>
      <c r="C758"/>
      <c r="D758"/>
      <c r="E758" s="46"/>
    </row>
    <row r="759" spans="1:5" x14ac:dyDescent="0.3">
      <c r="A759"/>
      <c r="B759"/>
      <c r="C759"/>
      <c r="D759"/>
      <c r="E759" s="46"/>
    </row>
    <row r="760" spans="1:5" x14ac:dyDescent="0.3">
      <c r="A760"/>
      <c r="B760"/>
      <c r="C760"/>
      <c r="D760"/>
      <c r="E760" s="46"/>
    </row>
    <row r="761" spans="1:5" x14ac:dyDescent="0.3">
      <c r="A761"/>
      <c r="B761"/>
      <c r="C761"/>
      <c r="D761"/>
      <c r="E761" s="46"/>
    </row>
    <row r="762" spans="1:5" x14ac:dyDescent="0.3">
      <c r="A762"/>
      <c r="B762"/>
      <c r="C762"/>
      <c r="D762"/>
      <c r="E762" s="46"/>
    </row>
    <row r="763" spans="1:5" x14ac:dyDescent="0.3">
      <c r="A763"/>
      <c r="B763"/>
      <c r="C763"/>
      <c r="D763"/>
      <c r="E763" s="46"/>
    </row>
    <row r="764" spans="1:5" x14ac:dyDescent="0.3">
      <c r="A764"/>
      <c r="B764"/>
      <c r="C764"/>
      <c r="D764"/>
      <c r="E764" s="46"/>
    </row>
    <row r="765" spans="1:5" x14ac:dyDescent="0.3">
      <c r="A765"/>
      <c r="B765"/>
      <c r="C765"/>
      <c r="D765"/>
      <c r="E765" s="46"/>
    </row>
    <row r="766" spans="1:5" x14ac:dyDescent="0.3">
      <c r="A766"/>
      <c r="B766"/>
      <c r="C766"/>
      <c r="D766"/>
      <c r="E766" s="46"/>
    </row>
    <row r="767" spans="1:5" x14ac:dyDescent="0.3">
      <c r="A767"/>
      <c r="B767"/>
      <c r="C767"/>
      <c r="D767"/>
      <c r="E767" s="46"/>
    </row>
    <row r="768" spans="1:5" x14ac:dyDescent="0.3">
      <c r="A768"/>
      <c r="B768"/>
      <c r="C768"/>
      <c r="D768"/>
      <c r="E768" s="46"/>
    </row>
    <row r="769" spans="1:5" x14ac:dyDescent="0.3">
      <c r="A769"/>
      <c r="B769"/>
      <c r="C769"/>
      <c r="D769"/>
      <c r="E769" s="46"/>
    </row>
    <row r="770" spans="1:5" x14ac:dyDescent="0.3">
      <c r="A770"/>
      <c r="B770"/>
      <c r="C770"/>
      <c r="D770"/>
      <c r="E770" s="46"/>
    </row>
    <row r="771" spans="1:5" x14ac:dyDescent="0.3">
      <c r="A771"/>
      <c r="B771"/>
      <c r="C771"/>
      <c r="D771"/>
      <c r="E771" s="46"/>
    </row>
    <row r="772" spans="1:5" x14ac:dyDescent="0.3">
      <c r="A772"/>
      <c r="B772"/>
      <c r="C772"/>
      <c r="D772"/>
      <c r="E772" s="46"/>
    </row>
    <row r="773" spans="1:5" x14ac:dyDescent="0.3">
      <c r="A773"/>
      <c r="B773"/>
      <c r="C773"/>
      <c r="D773"/>
      <c r="E773" s="46"/>
    </row>
    <row r="774" spans="1:5" x14ac:dyDescent="0.3">
      <c r="A774"/>
      <c r="B774"/>
      <c r="C774"/>
      <c r="D774"/>
      <c r="E774" s="46"/>
    </row>
    <row r="775" spans="1:5" x14ac:dyDescent="0.3">
      <c r="A775"/>
      <c r="B775"/>
      <c r="C775"/>
      <c r="D775"/>
      <c r="E775" s="46"/>
    </row>
    <row r="776" spans="1:5" x14ac:dyDescent="0.3">
      <c r="A776"/>
      <c r="B776"/>
      <c r="C776"/>
      <c r="D776"/>
      <c r="E776" s="46"/>
    </row>
    <row r="777" spans="1:5" x14ac:dyDescent="0.3">
      <c r="A777"/>
      <c r="B777"/>
      <c r="C777"/>
      <c r="D777"/>
      <c r="E777" s="46"/>
    </row>
    <row r="778" spans="1:5" x14ac:dyDescent="0.3">
      <c r="A778"/>
      <c r="B778"/>
      <c r="C778"/>
      <c r="D778"/>
      <c r="E778" s="46"/>
    </row>
    <row r="779" spans="1:5" x14ac:dyDescent="0.3">
      <c r="A779"/>
      <c r="B779"/>
      <c r="C779"/>
      <c r="D779"/>
      <c r="E779" s="46"/>
    </row>
    <row r="780" spans="1:5" x14ac:dyDescent="0.3">
      <c r="A780"/>
      <c r="B780"/>
      <c r="C780"/>
      <c r="D780"/>
      <c r="E780" s="46"/>
    </row>
    <row r="781" spans="1:5" x14ac:dyDescent="0.3">
      <c r="A781"/>
      <c r="B781"/>
      <c r="C781"/>
      <c r="D781"/>
      <c r="E781" s="46"/>
    </row>
    <row r="782" spans="1:5" x14ac:dyDescent="0.3">
      <c r="A782"/>
      <c r="B782"/>
      <c r="C782"/>
      <c r="D782"/>
      <c r="E782" s="46"/>
    </row>
    <row r="783" spans="1:5" x14ac:dyDescent="0.3">
      <c r="A783"/>
      <c r="B783"/>
      <c r="C783"/>
      <c r="D783"/>
      <c r="E783" s="46"/>
    </row>
    <row r="784" spans="1:5" x14ac:dyDescent="0.3">
      <c r="A784"/>
      <c r="B784"/>
      <c r="C784"/>
      <c r="D784"/>
      <c r="E784" s="46"/>
    </row>
    <row r="785" spans="1:5" x14ac:dyDescent="0.3">
      <c r="A785"/>
      <c r="B785"/>
      <c r="C785"/>
      <c r="D785"/>
      <c r="E785" s="46"/>
    </row>
    <row r="786" spans="1:5" x14ac:dyDescent="0.3">
      <c r="A786"/>
      <c r="B786"/>
      <c r="C786"/>
      <c r="D786"/>
      <c r="E786" s="46"/>
    </row>
    <row r="787" spans="1:5" x14ac:dyDescent="0.3">
      <c r="A787"/>
      <c r="B787"/>
      <c r="C787"/>
      <c r="D787"/>
      <c r="E787" s="46"/>
    </row>
    <row r="788" spans="1:5" x14ac:dyDescent="0.3">
      <c r="A788"/>
      <c r="B788"/>
      <c r="C788"/>
      <c r="D788"/>
      <c r="E788" s="46"/>
    </row>
    <row r="789" spans="1:5" x14ac:dyDescent="0.3">
      <c r="A789"/>
      <c r="B789"/>
      <c r="C789"/>
      <c r="D789"/>
      <c r="E789" s="46"/>
    </row>
    <row r="790" spans="1:5" x14ac:dyDescent="0.3">
      <c r="A790"/>
      <c r="B790"/>
      <c r="C790"/>
      <c r="D790"/>
      <c r="E790" s="46"/>
    </row>
    <row r="791" spans="1:5" x14ac:dyDescent="0.3">
      <c r="A791"/>
      <c r="B791"/>
      <c r="C791"/>
      <c r="D791"/>
      <c r="E791" s="46"/>
    </row>
    <row r="792" spans="1:5" x14ac:dyDescent="0.3">
      <c r="A792"/>
      <c r="B792"/>
      <c r="C792"/>
      <c r="D792"/>
      <c r="E792" s="46"/>
    </row>
    <row r="793" spans="1:5" x14ac:dyDescent="0.3">
      <c r="A793"/>
      <c r="B793"/>
      <c r="C793"/>
      <c r="D793"/>
      <c r="E793" s="46"/>
    </row>
    <row r="794" spans="1:5" x14ac:dyDescent="0.3">
      <c r="A794"/>
      <c r="B794"/>
      <c r="C794"/>
      <c r="D794"/>
      <c r="E794" s="46"/>
    </row>
    <row r="795" spans="1:5" x14ac:dyDescent="0.3">
      <c r="A795"/>
      <c r="B795"/>
      <c r="C795"/>
      <c r="D795"/>
      <c r="E795" s="46"/>
    </row>
    <row r="796" spans="1:5" x14ac:dyDescent="0.3">
      <c r="A796"/>
      <c r="B796"/>
      <c r="C796"/>
      <c r="D796"/>
      <c r="E796" s="46"/>
    </row>
    <row r="797" spans="1:5" x14ac:dyDescent="0.3">
      <c r="A797"/>
      <c r="B797"/>
      <c r="C797"/>
      <c r="D797"/>
      <c r="E797" s="46"/>
    </row>
    <row r="798" spans="1:5" x14ac:dyDescent="0.3">
      <c r="A798"/>
      <c r="B798"/>
      <c r="C798"/>
      <c r="D798"/>
      <c r="E798" s="46"/>
    </row>
    <row r="799" spans="1:5" x14ac:dyDescent="0.3">
      <c r="A799"/>
      <c r="B799"/>
      <c r="C799"/>
      <c r="D799"/>
      <c r="E799" s="46"/>
    </row>
    <row r="800" spans="1:5" x14ac:dyDescent="0.3">
      <c r="A800"/>
      <c r="B800"/>
      <c r="C800"/>
      <c r="D800"/>
      <c r="E800" s="46"/>
    </row>
    <row r="801" spans="1:5" x14ac:dyDescent="0.3">
      <c r="A801"/>
      <c r="B801"/>
      <c r="C801"/>
      <c r="D801"/>
      <c r="E801" s="46"/>
    </row>
    <row r="802" spans="1:5" x14ac:dyDescent="0.3">
      <c r="A802"/>
      <c r="B802"/>
      <c r="C802"/>
      <c r="D802"/>
      <c r="E802" s="46"/>
    </row>
    <row r="803" spans="1:5" x14ac:dyDescent="0.3">
      <c r="A803"/>
      <c r="B803"/>
      <c r="C803"/>
      <c r="D803"/>
      <c r="E803" s="46"/>
    </row>
    <row r="804" spans="1:5" x14ac:dyDescent="0.3">
      <c r="A804"/>
      <c r="B804"/>
      <c r="C804"/>
      <c r="D804"/>
      <c r="E804" s="46"/>
    </row>
    <row r="805" spans="1:5" x14ac:dyDescent="0.3">
      <c r="A805"/>
      <c r="B805"/>
      <c r="C805"/>
      <c r="D805"/>
      <c r="E805" s="46"/>
    </row>
    <row r="806" spans="1:5" x14ac:dyDescent="0.3">
      <c r="A806"/>
      <c r="B806"/>
      <c r="C806"/>
      <c r="D806"/>
      <c r="E806" s="46"/>
    </row>
    <row r="807" spans="1:5" x14ac:dyDescent="0.3">
      <c r="A807"/>
      <c r="B807"/>
      <c r="C807"/>
      <c r="D807"/>
      <c r="E807" s="46"/>
    </row>
    <row r="808" spans="1:5" x14ac:dyDescent="0.3">
      <c r="A808"/>
      <c r="B808"/>
      <c r="C808"/>
      <c r="D808"/>
      <c r="E808" s="46"/>
    </row>
    <row r="809" spans="1:5" x14ac:dyDescent="0.3">
      <c r="A809"/>
      <c r="B809"/>
      <c r="C809"/>
      <c r="D809"/>
      <c r="E809" s="46"/>
    </row>
    <row r="810" spans="1:5" x14ac:dyDescent="0.3">
      <c r="A810"/>
      <c r="B810"/>
      <c r="C810"/>
      <c r="D810"/>
      <c r="E810" s="46"/>
    </row>
    <row r="811" spans="1:5" x14ac:dyDescent="0.3">
      <c r="A811"/>
      <c r="B811"/>
      <c r="C811"/>
      <c r="D811"/>
      <c r="E811" s="46"/>
    </row>
    <row r="812" spans="1:5" x14ac:dyDescent="0.3">
      <c r="A812"/>
      <c r="B812"/>
      <c r="C812"/>
      <c r="D812"/>
      <c r="E812" s="46"/>
    </row>
    <row r="813" spans="1:5" x14ac:dyDescent="0.3">
      <c r="A813"/>
      <c r="B813"/>
      <c r="C813"/>
      <c r="D813"/>
      <c r="E813" s="46"/>
    </row>
    <row r="814" spans="1:5" x14ac:dyDescent="0.3">
      <c r="A814"/>
      <c r="B814"/>
      <c r="C814"/>
      <c r="D814"/>
      <c r="E814" s="46"/>
    </row>
    <row r="815" spans="1:5" x14ac:dyDescent="0.3">
      <c r="A815"/>
      <c r="B815"/>
      <c r="C815"/>
      <c r="D815"/>
      <c r="E815" s="46"/>
    </row>
    <row r="816" spans="1:5" x14ac:dyDescent="0.3">
      <c r="A816"/>
      <c r="B816"/>
      <c r="C816"/>
      <c r="D816"/>
      <c r="E816" s="46"/>
    </row>
    <row r="817" spans="1:5" x14ac:dyDescent="0.3">
      <c r="A817"/>
      <c r="B817"/>
      <c r="C817"/>
      <c r="D817"/>
      <c r="E817" s="46"/>
    </row>
    <row r="818" spans="1:5" x14ac:dyDescent="0.3">
      <c r="A818"/>
      <c r="B818"/>
      <c r="C818"/>
      <c r="D818"/>
      <c r="E818" s="46"/>
    </row>
    <row r="819" spans="1:5" x14ac:dyDescent="0.3">
      <c r="A819"/>
      <c r="B819"/>
      <c r="C819"/>
      <c r="D819"/>
      <c r="E819" s="46"/>
    </row>
    <row r="820" spans="1:5" x14ac:dyDescent="0.3">
      <c r="A820"/>
      <c r="B820"/>
      <c r="C820"/>
      <c r="D820"/>
      <c r="E820" s="46"/>
    </row>
    <row r="821" spans="1:5" x14ac:dyDescent="0.3">
      <c r="A821"/>
      <c r="B821"/>
      <c r="C821"/>
      <c r="D821"/>
      <c r="E821" s="46"/>
    </row>
    <row r="822" spans="1:5" x14ac:dyDescent="0.3">
      <c r="A822"/>
      <c r="B822"/>
      <c r="C822"/>
      <c r="D822"/>
      <c r="E822" s="46"/>
    </row>
    <row r="823" spans="1:5" x14ac:dyDescent="0.3">
      <c r="A823"/>
      <c r="B823"/>
      <c r="C823"/>
      <c r="D823"/>
      <c r="E823" s="46"/>
    </row>
    <row r="824" spans="1:5" x14ac:dyDescent="0.3">
      <c r="A824"/>
      <c r="B824"/>
      <c r="C824"/>
      <c r="D824"/>
      <c r="E824" s="46"/>
    </row>
    <row r="825" spans="1:5" x14ac:dyDescent="0.3">
      <c r="A825"/>
      <c r="B825"/>
      <c r="C825"/>
      <c r="D825"/>
      <c r="E825" s="46"/>
    </row>
    <row r="826" spans="1:5" x14ac:dyDescent="0.3">
      <c r="A826"/>
      <c r="B826"/>
      <c r="C826"/>
      <c r="D826"/>
      <c r="E826" s="46"/>
    </row>
    <row r="827" spans="1:5" x14ac:dyDescent="0.3">
      <c r="A827"/>
      <c r="B827"/>
      <c r="C827"/>
      <c r="D827"/>
      <c r="E827" s="46"/>
    </row>
    <row r="828" spans="1:5" x14ac:dyDescent="0.3">
      <c r="A828"/>
      <c r="B828"/>
      <c r="C828"/>
      <c r="D828"/>
      <c r="E828" s="46"/>
    </row>
    <row r="829" spans="1:5" x14ac:dyDescent="0.3">
      <c r="A829"/>
      <c r="B829"/>
      <c r="C829"/>
      <c r="D829"/>
      <c r="E829" s="46"/>
    </row>
    <row r="830" spans="1:5" x14ac:dyDescent="0.3">
      <c r="A830"/>
      <c r="B830"/>
      <c r="C830"/>
      <c r="D830"/>
      <c r="E830" s="46"/>
    </row>
    <row r="831" spans="1:5" x14ac:dyDescent="0.3">
      <c r="A831"/>
      <c r="B831"/>
      <c r="C831"/>
      <c r="D831"/>
      <c r="E831" s="46"/>
    </row>
    <row r="832" spans="1:5" x14ac:dyDescent="0.3">
      <c r="A832"/>
      <c r="B832"/>
      <c r="C832"/>
      <c r="D832"/>
      <c r="E832" s="46"/>
    </row>
    <row r="833" spans="1:5" x14ac:dyDescent="0.3">
      <c r="A833"/>
      <c r="B833"/>
      <c r="C833"/>
      <c r="D833"/>
      <c r="E833" s="46"/>
    </row>
    <row r="834" spans="1:5" x14ac:dyDescent="0.3">
      <c r="A834"/>
      <c r="B834"/>
      <c r="C834"/>
      <c r="D834"/>
      <c r="E834" s="46"/>
    </row>
    <row r="835" spans="1:5" x14ac:dyDescent="0.3">
      <c r="A835"/>
      <c r="B835"/>
      <c r="C835"/>
      <c r="D835"/>
      <c r="E835" s="46"/>
    </row>
    <row r="836" spans="1:5" x14ac:dyDescent="0.3">
      <c r="A836"/>
      <c r="B836"/>
      <c r="C836"/>
      <c r="D836"/>
      <c r="E836" s="46"/>
    </row>
    <row r="837" spans="1:5" x14ac:dyDescent="0.3">
      <c r="A837"/>
      <c r="B837"/>
      <c r="C837"/>
      <c r="D837"/>
      <c r="E837" s="46"/>
    </row>
    <row r="838" spans="1:5" x14ac:dyDescent="0.3">
      <c r="A838"/>
      <c r="B838"/>
      <c r="C838"/>
      <c r="D838"/>
      <c r="E838" s="46"/>
    </row>
    <row r="839" spans="1:5" x14ac:dyDescent="0.3">
      <c r="A839"/>
      <c r="B839"/>
      <c r="C839"/>
      <c r="D839"/>
      <c r="E839" s="46"/>
    </row>
    <row r="840" spans="1:5" x14ac:dyDescent="0.3">
      <c r="A840"/>
      <c r="B840"/>
      <c r="C840"/>
      <c r="D840"/>
      <c r="E840" s="46"/>
    </row>
    <row r="841" spans="1:5" x14ac:dyDescent="0.3">
      <c r="A841"/>
      <c r="B841"/>
      <c r="C841"/>
      <c r="D841"/>
      <c r="E841" s="46"/>
    </row>
    <row r="842" spans="1:5" x14ac:dyDescent="0.3">
      <c r="A842"/>
      <c r="B842"/>
      <c r="C842"/>
      <c r="D842"/>
      <c r="E842" s="46"/>
    </row>
    <row r="843" spans="1:5" x14ac:dyDescent="0.3">
      <c r="A843"/>
      <c r="B843"/>
      <c r="C843"/>
      <c r="D843"/>
      <c r="E843" s="46"/>
    </row>
    <row r="844" spans="1:5" x14ac:dyDescent="0.3">
      <c r="A844"/>
      <c r="B844"/>
      <c r="C844"/>
      <c r="D844"/>
      <c r="E844" s="46"/>
    </row>
    <row r="845" spans="1:5" x14ac:dyDescent="0.3">
      <c r="A845"/>
      <c r="B845"/>
      <c r="C845"/>
      <c r="D845"/>
      <c r="E845" s="46"/>
    </row>
    <row r="846" spans="1:5" x14ac:dyDescent="0.3">
      <c r="A846"/>
      <c r="B846"/>
      <c r="C846"/>
      <c r="D846"/>
      <c r="E846" s="46"/>
    </row>
    <row r="847" spans="1:5" x14ac:dyDescent="0.3">
      <c r="A847"/>
      <c r="B847"/>
      <c r="C847"/>
      <c r="D847"/>
      <c r="E847" s="46"/>
    </row>
    <row r="848" spans="1:5" x14ac:dyDescent="0.3">
      <c r="A848"/>
      <c r="B848"/>
      <c r="C848"/>
      <c r="D848"/>
      <c r="E848" s="46"/>
    </row>
    <row r="849" spans="1:5" x14ac:dyDescent="0.3">
      <c r="A849"/>
      <c r="B849"/>
      <c r="C849"/>
      <c r="D849"/>
      <c r="E849" s="46"/>
    </row>
    <row r="850" spans="1:5" x14ac:dyDescent="0.3">
      <c r="A850"/>
      <c r="B850"/>
      <c r="C850"/>
      <c r="D850"/>
      <c r="E850" s="46"/>
    </row>
    <row r="851" spans="1:5" x14ac:dyDescent="0.3">
      <c r="A851"/>
      <c r="B851"/>
      <c r="C851"/>
      <c r="D851"/>
      <c r="E851" s="46"/>
    </row>
    <row r="852" spans="1:5" x14ac:dyDescent="0.3">
      <c r="A852"/>
      <c r="B852"/>
      <c r="C852"/>
      <c r="D852"/>
      <c r="E852" s="46"/>
    </row>
    <row r="853" spans="1:5" x14ac:dyDescent="0.3">
      <c r="A853"/>
      <c r="B853"/>
      <c r="C853"/>
      <c r="D853"/>
      <c r="E853" s="46"/>
    </row>
    <row r="854" spans="1:5" x14ac:dyDescent="0.3">
      <c r="A854"/>
      <c r="B854"/>
      <c r="C854"/>
      <c r="D854"/>
      <c r="E854" s="46"/>
    </row>
    <row r="855" spans="1:5" x14ac:dyDescent="0.3">
      <c r="A855"/>
      <c r="B855"/>
      <c r="C855"/>
      <c r="D855"/>
      <c r="E855" s="46"/>
    </row>
    <row r="856" spans="1:5" x14ac:dyDescent="0.3">
      <c r="A856"/>
      <c r="B856"/>
      <c r="C856"/>
      <c r="D856"/>
      <c r="E856" s="46"/>
    </row>
    <row r="857" spans="1:5" x14ac:dyDescent="0.3">
      <c r="A857"/>
      <c r="B857"/>
      <c r="C857"/>
      <c r="D857"/>
      <c r="E857" s="46"/>
    </row>
    <row r="858" spans="1:5" x14ac:dyDescent="0.3">
      <c r="A858"/>
      <c r="B858"/>
      <c r="C858"/>
      <c r="D858"/>
      <c r="E858" s="46"/>
    </row>
    <row r="859" spans="1:5" x14ac:dyDescent="0.3">
      <c r="A859"/>
      <c r="B859"/>
      <c r="C859"/>
      <c r="D859"/>
      <c r="E859" s="46"/>
    </row>
    <row r="860" spans="1:5" x14ac:dyDescent="0.3">
      <c r="A860"/>
      <c r="B860"/>
      <c r="C860"/>
      <c r="D860"/>
      <c r="E860" s="46"/>
    </row>
    <row r="861" spans="1:5" x14ac:dyDescent="0.3">
      <c r="A861"/>
      <c r="B861"/>
      <c r="C861"/>
      <c r="D861"/>
      <c r="E861" s="46"/>
    </row>
    <row r="862" spans="1:5" x14ac:dyDescent="0.3">
      <c r="A862"/>
      <c r="B862"/>
      <c r="C862"/>
      <c r="D862"/>
      <c r="E862" s="46"/>
    </row>
    <row r="863" spans="1:5" x14ac:dyDescent="0.3">
      <c r="A863"/>
      <c r="B863"/>
      <c r="C863"/>
      <c r="D863"/>
      <c r="E863" s="46"/>
    </row>
    <row r="864" spans="1:5" x14ac:dyDescent="0.3">
      <c r="A864"/>
      <c r="B864"/>
      <c r="C864"/>
      <c r="D864"/>
      <c r="E864" s="46"/>
    </row>
    <row r="865" spans="1:5" x14ac:dyDescent="0.3">
      <c r="A865"/>
      <c r="B865"/>
      <c r="C865"/>
      <c r="D865"/>
      <c r="E865" s="46"/>
    </row>
    <row r="866" spans="1:5" x14ac:dyDescent="0.3">
      <c r="A866"/>
      <c r="B866"/>
      <c r="C866"/>
      <c r="D866"/>
      <c r="E866" s="46"/>
    </row>
    <row r="867" spans="1:5" x14ac:dyDescent="0.3">
      <c r="A867"/>
      <c r="B867"/>
      <c r="C867"/>
      <c r="D867"/>
      <c r="E867" s="46"/>
    </row>
    <row r="868" spans="1:5" x14ac:dyDescent="0.3">
      <c r="A868"/>
      <c r="B868"/>
      <c r="C868"/>
      <c r="D868"/>
      <c r="E868" s="46"/>
    </row>
    <row r="869" spans="1:5" x14ac:dyDescent="0.3">
      <c r="A869"/>
      <c r="B869"/>
      <c r="C869"/>
      <c r="D869"/>
      <c r="E869" s="46"/>
    </row>
    <row r="870" spans="1:5" x14ac:dyDescent="0.3">
      <c r="A870"/>
      <c r="B870"/>
      <c r="C870"/>
      <c r="D870"/>
      <c r="E870" s="46"/>
    </row>
    <row r="871" spans="1:5" x14ac:dyDescent="0.3">
      <c r="A871"/>
      <c r="B871"/>
      <c r="C871"/>
      <c r="D871"/>
      <c r="E871" s="46"/>
    </row>
    <row r="872" spans="1:5" x14ac:dyDescent="0.3">
      <c r="A872"/>
      <c r="B872"/>
      <c r="C872"/>
      <c r="D872"/>
      <c r="E872" s="46"/>
    </row>
    <row r="873" spans="1:5" x14ac:dyDescent="0.3">
      <c r="A873"/>
      <c r="B873"/>
      <c r="C873"/>
      <c r="D873"/>
      <c r="E873" s="46"/>
    </row>
    <row r="874" spans="1:5" x14ac:dyDescent="0.3">
      <c r="A874"/>
      <c r="B874"/>
      <c r="C874"/>
      <c r="D874"/>
      <c r="E874" s="46"/>
    </row>
    <row r="875" spans="1:5" x14ac:dyDescent="0.3">
      <c r="A875"/>
      <c r="B875"/>
      <c r="C875"/>
      <c r="D875"/>
      <c r="E875" s="46"/>
    </row>
    <row r="876" spans="1:5" x14ac:dyDescent="0.3">
      <c r="A876"/>
      <c r="B876"/>
      <c r="C876"/>
      <c r="D876"/>
      <c r="E876" s="46"/>
    </row>
    <row r="877" spans="1:5" x14ac:dyDescent="0.3">
      <c r="A877"/>
      <c r="B877"/>
      <c r="C877"/>
      <c r="D877"/>
      <c r="E877" s="46"/>
    </row>
    <row r="878" spans="1:5" x14ac:dyDescent="0.3">
      <c r="A878"/>
      <c r="B878"/>
      <c r="C878"/>
      <c r="D878"/>
      <c r="E878" s="46"/>
    </row>
    <row r="879" spans="1:5" x14ac:dyDescent="0.3">
      <c r="A879"/>
      <c r="B879"/>
      <c r="C879"/>
      <c r="D879"/>
      <c r="E879" s="46"/>
    </row>
    <row r="880" spans="1:5" x14ac:dyDescent="0.3">
      <c r="A880"/>
      <c r="B880"/>
      <c r="C880"/>
      <c r="D880"/>
      <c r="E880" s="46"/>
    </row>
    <row r="881" spans="1:5" x14ac:dyDescent="0.3">
      <c r="A881"/>
      <c r="B881"/>
      <c r="C881"/>
      <c r="D881"/>
      <c r="E881" s="46"/>
    </row>
    <row r="882" spans="1:5" x14ac:dyDescent="0.3">
      <c r="A882"/>
      <c r="B882"/>
      <c r="C882"/>
      <c r="D882"/>
      <c r="E882" s="46"/>
    </row>
    <row r="883" spans="1:5" x14ac:dyDescent="0.3">
      <c r="A883"/>
      <c r="B883"/>
      <c r="C883"/>
      <c r="D883"/>
      <c r="E883" s="46"/>
    </row>
    <row r="884" spans="1:5" x14ac:dyDescent="0.3">
      <c r="A884"/>
      <c r="B884"/>
      <c r="C884"/>
      <c r="D884"/>
      <c r="E884" s="46"/>
    </row>
    <row r="885" spans="1:5" x14ac:dyDescent="0.3">
      <c r="A885"/>
      <c r="B885"/>
      <c r="C885"/>
      <c r="D885"/>
      <c r="E885" s="46"/>
    </row>
    <row r="886" spans="1:5" x14ac:dyDescent="0.3">
      <c r="A886"/>
      <c r="B886"/>
      <c r="C886"/>
      <c r="D886"/>
      <c r="E886" s="46"/>
    </row>
    <row r="887" spans="1:5" x14ac:dyDescent="0.3">
      <c r="A887"/>
      <c r="B887"/>
      <c r="C887"/>
      <c r="D887"/>
      <c r="E887" s="46"/>
    </row>
    <row r="888" spans="1:5" x14ac:dyDescent="0.3">
      <c r="A888"/>
      <c r="B888"/>
      <c r="C888"/>
      <c r="D888"/>
      <c r="E888" s="46"/>
    </row>
    <row r="889" spans="1:5" x14ac:dyDescent="0.3">
      <c r="A889"/>
      <c r="B889"/>
      <c r="C889"/>
      <c r="D889"/>
      <c r="E889" s="46"/>
    </row>
    <row r="890" spans="1:5" x14ac:dyDescent="0.3">
      <c r="A890"/>
      <c r="B890"/>
      <c r="C890"/>
      <c r="D890"/>
      <c r="E890" s="46"/>
    </row>
    <row r="891" spans="1:5" x14ac:dyDescent="0.3">
      <c r="A891"/>
      <c r="B891"/>
      <c r="C891"/>
      <c r="D891"/>
      <c r="E891" s="46"/>
    </row>
    <row r="892" spans="1:5" x14ac:dyDescent="0.3">
      <c r="A892"/>
      <c r="B892"/>
      <c r="C892"/>
      <c r="D892"/>
      <c r="E892" s="46"/>
    </row>
    <row r="893" spans="1:5" x14ac:dyDescent="0.3">
      <c r="A893"/>
      <c r="B893"/>
      <c r="C893"/>
      <c r="D893"/>
      <c r="E893" s="46"/>
    </row>
    <row r="894" spans="1:5" x14ac:dyDescent="0.3">
      <c r="A894"/>
      <c r="B894"/>
      <c r="C894"/>
      <c r="D894"/>
      <c r="E894" s="46"/>
    </row>
    <row r="895" spans="1:5" x14ac:dyDescent="0.3">
      <c r="A895"/>
      <c r="B895"/>
      <c r="C895"/>
      <c r="D895"/>
      <c r="E895" s="46"/>
    </row>
    <row r="896" spans="1:5" x14ac:dyDescent="0.3">
      <c r="A896"/>
      <c r="B896"/>
      <c r="C896"/>
      <c r="D896"/>
      <c r="E896" s="46"/>
    </row>
    <row r="897" spans="1:5" x14ac:dyDescent="0.3">
      <c r="A897"/>
      <c r="B897"/>
      <c r="C897"/>
      <c r="D897"/>
      <c r="E897" s="46"/>
    </row>
    <row r="898" spans="1:5" x14ac:dyDescent="0.3">
      <c r="A898"/>
      <c r="B898"/>
      <c r="C898"/>
      <c r="D898"/>
      <c r="E898" s="46"/>
    </row>
    <row r="899" spans="1:5" x14ac:dyDescent="0.3">
      <c r="A899"/>
      <c r="B899"/>
      <c r="C899"/>
      <c r="D899"/>
      <c r="E899" s="46"/>
    </row>
    <row r="900" spans="1:5" x14ac:dyDescent="0.3">
      <c r="A900"/>
      <c r="B900"/>
      <c r="C900"/>
      <c r="D900"/>
      <c r="E900" s="46"/>
    </row>
    <row r="901" spans="1:5" x14ac:dyDescent="0.3">
      <c r="A901"/>
      <c r="B901"/>
      <c r="C901"/>
      <c r="D901"/>
      <c r="E901" s="46"/>
    </row>
    <row r="902" spans="1:5" x14ac:dyDescent="0.3">
      <c r="A902"/>
      <c r="B902"/>
      <c r="C902"/>
      <c r="D902"/>
      <c r="E902" s="46"/>
    </row>
    <row r="903" spans="1:5" x14ac:dyDescent="0.3">
      <c r="A903"/>
      <c r="B903"/>
      <c r="C903"/>
      <c r="D903"/>
      <c r="E903" s="46"/>
    </row>
    <row r="904" spans="1:5" x14ac:dyDescent="0.3">
      <c r="A904"/>
      <c r="B904"/>
      <c r="C904"/>
      <c r="D904"/>
      <c r="E904" s="46"/>
    </row>
    <row r="905" spans="1:5" x14ac:dyDescent="0.3">
      <c r="A905"/>
      <c r="B905"/>
      <c r="C905"/>
      <c r="D905"/>
      <c r="E905" s="46"/>
    </row>
    <row r="906" spans="1:5" x14ac:dyDescent="0.3">
      <c r="A906"/>
      <c r="B906"/>
      <c r="C906"/>
      <c r="D906"/>
      <c r="E906" s="46"/>
    </row>
    <row r="907" spans="1:5" x14ac:dyDescent="0.3">
      <c r="A907"/>
      <c r="B907"/>
      <c r="C907"/>
      <c r="D907"/>
      <c r="E907" s="46"/>
    </row>
    <row r="908" spans="1:5" x14ac:dyDescent="0.3">
      <c r="A908"/>
      <c r="B908"/>
      <c r="C908"/>
      <c r="D908"/>
      <c r="E908" s="46"/>
    </row>
    <row r="909" spans="1:5" x14ac:dyDescent="0.3">
      <c r="A909"/>
      <c r="B909"/>
      <c r="C909"/>
      <c r="D909"/>
      <c r="E909" s="46"/>
    </row>
    <row r="910" spans="1:5" x14ac:dyDescent="0.3">
      <c r="A910"/>
      <c r="B910"/>
      <c r="C910"/>
      <c r="D910"/>
      <c r="E910" s="46"/>
    </row>
    <row r="911" spans="1:5" x14ac:dyDescent="0.3">
      <c r="A911"/>
      <c r="B911"/>
      <c r="C911"/>
      <c r="D911"/>
      <c r="E911" s="46"/>
    </row>
    <row r="912" spans="1:5" x14ac:dyDescent="0.3">
      <c r="A912"/>
      <c r="B912"/>
      <c r="C912"/>
      <c r="D912"/>
      <c r="E912" s="46"/>
    </row>
    <row r="913" spans="1:5" x14ac:dyDescent="0.3">
      <c r="A913"/>
      <c r="B913"/>
      <c r="C913"/>
      <c r="D913"/>
      <c r="E913" s="46"/>
    </row>
    <row r="914" spans="1:5" x14ac:dyDescent="0.3">
      <c r="A914"/>
      <c r="B914"/>
      <c r="C914"/>
      <c r="D914"/>
      <c r="E914" s="46"/>
    </row>
    <row r="915" spans="1:5" x14ac:dyDescent="0.3">
      <c r="A915"/>
      <c r="B915"/>
      <c r="C915"/>
      <c r="D915"/>
      <c r="E915" s="46"/>
    </row>
    <row r="916" spans="1:5" x14ac:dyDescent="0.3">
      <c r="A916"/>
      <c r="B916"/>
      <c r="C916"/>
      <c r="D916"/>
      <c r="E916" s="46"/>
    </row>
    <row r="917" spans="1:5" x14ac:dyDescent="0.3">
      <c r="A917"/>
      <c r="B917"/>
      <c r="C917"/>
      <c r="D917"/>
      <c r="E917" s="46"/>
    </row>
    <row r="918" spans="1:5" x14ac:dyDescent="0.3">
      <c r="A918"/>
      <c r="B918"/>
      <c r="C918"/>
      <c r="D918"/>
      <c r="E918" s="46"/>
    </row>
    <row r="919" spans="1:5" x14ac:dyDescent="0.3">
      <c r="A919"/>
      <c r="B919"/>
      <c r="C919"/>
      <c r="D919"/>
      <c r="E919" s="46"/>
    </row>
    <row r="920" spans="1:5" x14ac:dyDescent="0.3">
      <c r="A920"/>
      <c r="B920"/>
      <c r="C920"/>
      <c r="D920"/>
      <c r="E920" s="46"/>
    </row>
    <row r="921" spans="1:5" x14ac:dyDescent="0.3">
      <c r="A921"/>
      <c r="B921"/>
      <c r="C921"/>
      <c r="D921"/>
      <c r="E921" s="46"/>
    </row>
    <row r="922" spans="1:5" x14ac:dyDescent="0.3">
      <c r="A922"/>
      <c r="B922"/>
      <c r="C922"/>
      <c r="D922"/>
      <c r="E922" s="46"/>
    </row>
    <row r="923" spans="1:5" x14ac:dyDescent="0.3">
      <c r="A923"/>
      <c r="B923"/>
      <c r="C923"/>
      <c r="D923"/>
      <c r="E923" s="46"/>
    </row>
    <row r="924" spans="1:5" x14ac:dyDescent="0.3">
      <c r="A924"/>
      <c r="B924"/>
      <c r="C924"/>
      <c r="D924"/>
      <c r="E924" s="46"/>
    </row>
    <row r="925" spans="1:5" x14ac:dyDescent="0.3">
      <c r="A925"/>
      <c r="B925"/>
      <c r="C925"/>
      <c r="D925"/>
      <c r="E925" s="46"/>
    </row>
    <row r="926" spans="1:5" x14ac:dyDescent="0.3">
      <c r="A926"/>
      <c r="B926"/>
      <c r="C926"/>
      <c r="D926"/>
      <c r="E926" s="46"/>
    </row>
    <row r="927" spans="1:5" x14ac:dyDescent="0.3">
      <c r="A927"/>
      <c r="B927"/>
      <c r="C927"/>
      <c r="D927"/>
      <c r="E927" s="46"/>
    </row>
    <row r="928" spans="1:5" x14ac:dyDescent="0.3">
      <c r="A928"/>
      <c r="B928"/>
      <c r="C928"/>
      <c r="D928"/>
      <c r="E928" s="46"/>
    </row>
    <row r="929" spans="1:5" x14ac:dyDescent="0.3">
      <c r="A929"/>
      <c r="B929"/>
      <c r="C929"/>
      <c r="D929"/>
      <c r="E929" s="46"/>
    </row>
    <row r="930" spans="1:5" x14ac:dyDescent="0.3">
      <c r="A930"/>
      <c r="B930"/>
      <c r="C930"/>
      <c r="D930"/>
      <c r="E930" s="46"/>
    </row>
    <row r="931" spans="1:5" x14ac:dyDescent="0.3">
      <c r="A931"/>
      <c r="B931"/>
      <c r="C931"/>
      <c r="D931"/>
      <c r="E931" s="46"/>
    </row>
    <row r="932" spans="1:5" x14ac:dyDescent="0.3">
      <c r="A932"/>
      <c r="B932"/>
      <c r="C932"/>
      <c r="D932"/>
      <c r="E932" s="46"/>
    </row>
    <row r="933" spans="1:5" x14ac:dyDescent="0.3">
      <c r="A933"/>
      <c r="B933"/>
      <c r="C933"/>
      <c r="D933"/>
      <c r="E933" s="46"/>
    </row>
    <row r="934" spans="1:5" x14ac:dyDescent="0.3">
      <c r="A934"/>
      <c r="B934"/>
      <c r="C934"/>
      <c r="D934"/>
      <c r="E934" s="46"/>
    </row>
    <row r="935" spans="1:5" x14ac:dyDescent="0.3">
      <c r="A935"/>
      <c r="B935"/>
      <c r="C935"/>
      <c r="D935"/>
      <c r="E935" s="46"/>
    </row>
    <row r="936" spans="1:5" x14ac:dyDescent="0.3">
      <c r="A936"/>
      <c r="B936"/>
      <c r="C936"/>
      <c r="D936"/>
      <c r="E936" s="46"/>
    </row>
    <row r="937" spans="1:5" x14ac:dyDescent="0.3">
      <c r="A937"/>
      <c r="B937"/>
      <c r="C937"/>
      <c r="D937"/>
      <c r="E937" s="46"/>
    </row>
    <row r="938" spans="1:5" x14ac:dyDescent="0.3">
      <c r="A938"/>
      <c r="B938"/>
      <c r="C938"/>
      <c r="D938"/>
      <c r="E938" s="46"/>
    </row>
    <row r="939" spans="1:5" x14ac:dyDescent="0.3">
      <c r="A939"/>
      <c r="B939"/>
      <c r="C939"/>
      <c r="D939"/>
      <c r="E939" s="46"/>
    </row>
    <row r="940" spans="1:5" x14ac:dyDescent="0.3">
      <c r="A940"/>
      <c r="B940"/>
      <c r="C940"/>
      <c r="D940"/>
      <c r="E940" s="46"/>
    </row>
    <row r="941" spans="1:5" x14ac:dyDescent="0.3">
      <c r="A941"/>
      <c r="B941"/>
      <c r="C941"/>
      <c r="D941"/>
      <c r="E941" s="46"/>
    </row>
    <row r="942" spans="1:5" x14ac:dyDescent="0.3">
      <c r="A942"/>
      <c r="B942"/>
      <c r="C942"/>
      <c r="D942"/>
      <c r="E942" s="46"/>
    </row>
    <row r="943" spans="1:5" x14ac:dyDescent="0.3">
      <c r="A943"/>
      <c r="B943"/>
      <c r="C943"/>
      <c r="D943"/>
      <c r="E943" s="46"/>
    </row>
    <row r="944" spans="1:5" x14ac:dyDescent="0.3">
      <c r="A944"/>
      <c r="B944"/>
      <c r="C944"/>
      <c r="D944"/>
      <c r="E944" s="46"/>
    </row>
    <row r="945" spans="1:5" x14ac:dyDescent="0.3">
      <c r="A945"/>
      <c r="B945"/>
      <c r="C945"/>
      <c r="D945"/>
      <c r="E945" s="46"/>
    </row>
    <row r="946" spans="1:5" x14ac:dyDescent="0.3">
      <c r="A946"/>
      <c r="B946"/>
      <c r="C946"/>
      <c r="D946"/>
      <c r="E946" s="46"/>
    </row>
    <row r="947" spans="1:5" x14ac:dyDescent="0.3">
      <c r="A947"/>
      <c r="B947"/>
      <c r="C947"/>
      <c r="D947"/>
      <c r="E947" s="46"/>
    </row>
    <row r="948" spans="1:5" x14ac:dyDescent="0.3">
      <c r="A948"/>
      <c r="B948"/>
      <c r="C948"/>
      <c r="D948"/>
      <c r="E948" s="46"/>
    </row>
    <row r="949" spans="1:5" x14ac:dyDescent="0.3">
      <c r="A949"/>
      <c r="B949"/>
      <c r="C949"/>
      <c r="D949"/>
      <c r="E949" s="46"/>
    </row>
    <row r="950" spans="1:5" x14ac:dyDescent="0.3">
      <c r="A950"/>
      <c r="B950"/>
      <c r="C950"/>
      <c r="D950"/>
      <c r="E950" s="46"/>
    </row>
    <row r="951" spans="1:5" x14ac:dyDescent="0.3">
      <c r="A951"/>
      <c r="B951"/>
      <c r="C951"/>
      <c r="D951"/>
      <c r="E951" s="46"/>
    </row>
    <row r="952" spans="1:5" x14ac:dyDescent="0.3">
      <c r="A952"/>
      <c r="B952"/>
      <c r="C952"/>
      <c r="D952"/>
      <c r="E952" s="46"/>
    </row>
    <row r="953" spans="1:5" x14ac:dyDescent="0.3">
      <c r="A953"/>
      <c r="B953"/>
      <c r="C953"/>
      <c r="D953"/>
      <c r="E953" s="46"/>
    </row>
    <row r="954" spans="1:5" x14ac:dyDescent="0.3">
      <c r="A954"/>
      <c r="B954"/>
      <c r="C954"/>
      <c r="D954"/>
      <c r="E954" s="46"/>
    </row>
    <row r="955" spans="1:5" x14ac:dyDescent="0.3">
      <c r="A955"/>
      <c r="B955"/>
      <c r="C955"/>
      <c r="D955"/>
      <c r="E955" s="46"/>
    </row>
    <row r="956" spans="1:5" x14ac:dyDescent="0.3">
      <c r="A956"/>
      <c r="B956"/>
      <c r="C956"/>
      <c r="D956"/>
      <c r="E956" s="46"/>
    </row>
    <row r="957" spans="1:5" x14ac:dyDescent="0.3">
      <c r="A957"/>
      <c r="B957"/>
      <c r="C957"/>
      <c r="D957"/>
      <c r="E957" s="46"/>
    </row>
    <row r="958" spans="1:5" x14ac:dyDescent="0.3">
      <c r="A958"/>
      <c r="B958"/>
      <c r="C958"/>
      <c r="D958"/>
      <c r="E958" s="46"/>
    </row>
    <row r="959" spans="1:5" x14ac:dyDescent="0.3">
      <c r="A959"/>
      <c r="B959"/>
      <c r="C959"/>
      <c r="D959"/>
      <c r="E959" s="46"/>
    </row>
    <row r="960" spans="1:5" x14ac:dyDescent="0.3">
      <c r="A960"/>
      <c r="B960"/>
      <c r="C960"/>
      <c r="D960"/>
      <c r="E960" s="46"/>
    </row>
    <row r="961" spans="1:5" x14ac:dyDescent="0.3">
      <c r="A961"/>
      <c r="B961"/>
      <c r="C961"/>
      <c r="D961"/>
      <c r="E961" s="46"/>
    </row>
    <row r="962" spans="1:5" x14ac:dyDescent="0.3">
      <c r="A962"/>
      <c r="B962"/>
      <c r="C962"/>
      <c r="D962"/>
      <c r="E962" s="46"/>
    </row>
    <row r="963" spans="1:5" x14ac:dyDescent="0.3">
      <c r="A963"/>
      <c r="B963"/>
      <c r="C963"/>
      <c r="D963"/>
      <c r="E963" s="46"/>
    </row>
    <row r="964" spans="1:5" x14ac:dyDescent="0.3">
      <c r="A964"/>
      <c r="B964"/>
      <c r="C964"/>
      <c r="D964"/>
      <c r="E964" s="46"/>
    </row>
    <row r="965" spans="1:5" x14ac:dyDescent="0.3">
      <c r="A965"/>
      <c r="B965"/>
      <c r="C965"/>
      <c r="D965"/>
      <c r="E965" s="46"/>
    </row>
    <row r="966" spans="1:5" x14ac:dyDescent="0.3">
      <c r="A966"/>
      <c r="B966"/>
      <c r="C966"/>
      <c r="D966"/>
      <c r="E966" s="46"/>
    </row>
    <row r="967" spans="1:5" x14ac:dyDescent="0.3">
      <c r="A967"/>
      <c r="B967"/>
      <c r="C967"/>
      <c r="D967"/>
      <c r="E967" s="46"/>
    </row>
    <row r="968" spans="1:5" x14ac:dyDescent="0.3">
      <c r="A968"/>
      <c r="B968"/>
      <c r="C968"/>
      <c r="D968"/>
      <c r="E968" s="46"/>
    </row>
    <row r="969" spans="1:5" x14ac:dyDescent="0.3">
      <c r="A969"/>
      <c r="B969"/>
      <c r="C969"/>
      <c r="D969"/>
      <c r="E969" s="46"/>
    </row>
    <row r="970" spans="1:5" x14ac:dyDescent="0.3">
      <c r="A970"/>
      <c r="B970"/>
      <c r="C970"/>
      <c r="D970"/>
      <c r="E970" s="46"/>
    </row>
    <row r="971" spans="1:5" x14ac:dyDescent="0.3">
      <c r="A971"/>
      <c r="B971"/>
      <c r="C971"/>
      <c r="D971"/>
      <c r="E971" s="46"/>
    </row>
    <row r="972" spans="1:5" x14ac:dyDescent="0.3">
      <c r="A972"/>
      <c r="B972"/>
      <c r="C972"/>
      <c r="D972"/>
      <c r="E972" s="46"/>
    </row>
    <row r="973" spans="1:5" x14ac:dyDescent="0.3">
      <c r="A973"/>
      <c r="B973"/>
      <c r="C973"/>
      <c r="D973"/>
      <c r="E973" s="46"/>
    </row>
    <row r="974" spans="1:5" x14ac:dyDescent="0.3">
      <c r="A974"/>
      <c r="B974"/>
      <c r="C974"/>
      <c r="D974"/>
      <c r="E974" s="46"/>
    </row>
    <row r="975" spans="1:5" x14ac:dyDescent="0.3">
      <c r="A975"/>
      <c r="B975"/>
      <c r="C975"/>
      <c r="D975"/>
      <c r="E975" s="46"/>
    </row>
    <row r="976" spans="1:5" x14ac:dyDescent="0.3">
      <c r="A976"/>
      <c r="B976"/>
      <c r="C976"/>
      <c r="D976"/>
      <c r="E976" s="46"/>
    </row>
    <row r="977" spans="1:5" x14ac:dyDescent="0.3">
      <c r="A977"/>
      <c r="B977"/>
      <c r="C977"/>
      <c r="D977"/>
      <c r="E977" s="46"/>
    </row>
    <row r="978" spans="1:5" x14ac:dyDescent="0.3">
      <c r="A978"/>
      <c r="B978"/>
      <c r="C978"/>
      <c r="D978"/>
      <c r="E978" s="46"/>
    </row>
    <row r="979" spans="1:5" x14ac:dyDescent="0.3">
      <c r="A979"/>
      <c r="B979"/>
      <c r="C979"/>
      <c r="D979"/>
      <c r="E979" s="46"/>
    </row>
    <row r="980" spans="1:5" x14ac:dyDescent="0.3">
      <c r="A980"/>
      <c r="B980"/>
      <c r="C980"/>
      <c r="D980"/>
      <c r="E980" s="46"/>
    </row>
    <row r="981" spans="1:5" x14ac:dyDescent="0.3">
      <c r="A981"/>
      <c r="B981"/>
      <c r="C981"/>
      <c r="D981"/>
      <c r="E981" s="46"/>
    </row>
    <row r="982" spans="1:5" x14ac:dyDescent="0.3">
      <c r="A982"/>
      <c r="B982"/>
      <c r="C982"/>
      <c r="D982"/>
      <c r="E982" s="46"/>
    </row>
    <row r="983" spans="1:5" x14ac:dyDescent="0.3">
      <c r="A983"/>
      <c r="B983"/>
      <c r="C983"/>
      <c r="D983"/>
      <c r="E983" s="46"/>
    </row>
    <row r="984" spans="1:5" x14ac:dyDescent="0.3">
      <c r="A984"/>
      <c r="B984"/>
      <c r="C984"/>
      <c r="D984"/>
      <c r="E984" s="46"/>
    </row>
    <row r="985" spans="1:5" x14ac:dyDescent="0.3">
      <c r="A985"/>
      <c r="B985"/>
      <c r="C985"/>
      <c r="D985"/>
      <c r="E985" s="46"/>
    </row>
    <row r="986" spans="1:5" x14ac:dyDescent="0.3">
      <c r="A986"/>
      <c r="B986"/>
      <c r="C986"/>
      <c r="D986"/>
      <c r="E986" s="46"/>
    </row>
    <row r="987" spans="1:5" x14ac:dyDescent="0.3">
      <c r="A987"/>
      <c r="B987"/>
      <c r="C987"/>
      <c r="D987"/>
      <c r="E987" s="46"/>
    </row>
    <row r="988" spans="1:5" x14ac:dyDescent="0.3">
      <c r="A988"/>
      <c r="B988"/>
      <c r="C988"/>
      <c r="D988"/>
      <c r="E988" s="46"/>
    </row>
    <row r="989" spans="1:5" x14ac:dyDescent="0.3">
      <c r="A989"/>
      <c r="B989"/>
      <c r="C989"/>
      <c r="D989"/>
      <c r="E989" s="46"/>
    </row>
    <row r="990" spans="1:5" x14ac:dyDescent="0.3">
      <c r="A990"/>
      <c r="B990"/>
      <c r="C990"/>
      <c r="D990"/>
      <c r="E990" s="46"/>
    </row>
    <row r="991" spans="1:5" x14ac:dyDescent="0.3">
      <c r="A991"/>
      <c r="B991"/>
      <c r="C991"/>
      <c r="D991"/>
      <c r="E991" s="46"/>
    </row>
    <row r="992" spans="1:5" x14ac:dyDescent="0.3">
      <c r="A992"/>
      <c r="B992"/>
      <c r="C992"/>
      <c r="D992"/>
      <c r="E992" s="46"/>
    </row>
    <row r="993" spans="1:5" x14ac:dyDescent="0.3">
      <c r="A993"/>
      <c r="B993"/>
      <c r="C993"/>
      <c r="D993"/>
      <c r="E993" s="46"/>
    </row>
    <row r="994" spans="1:5" x14ac:dyDescent="0.3">
      <c r="A994"/>
      <c r="B994"/>
      <c r="C994"/>
      <c r="D994"/>
      <c r="E994" s="46"/>
    </row>
    <row r="995" spans="1:5" x14ac:dyDescent="0.3">
      <c r="A995"/>
      <c r="B995"/>
      <c r="C995"/>
      <c r="D995"/>
      <c r="E995" s="46"/>
    </row>
    <row r="996" spans="1:5" x14ac:dyDescent="0.3">
      <c r="A996"/>
      <c r="B996"/>
      <c r="C996"/>
      <c r="D996"/>
      <c r="E996" s="46"/>
    </row>
    <row r="997" spans="1:5" x14ac:dyDescent="0.3">
      <c r="A997"/>
      <c r="B997"/>
      <c r="C997"/>
      <c r="D997"/>
      <c r="E997" s="46"/>
    </row>
    <row r="998" spans="1:5" x14ac:dyDescent="0.3">
      <c r="A998"/>
      <c r="B998"/>
      <c r="C998"/>
      <c r="D998"/>
      <c r="E998" s="46"/>
    </row>
    <row r="999" spans="1:5" x14ac:dyDescent="0.3">
      <c r="A999"/>
      <c r="B999"/>
      <c r="C999"/>
      <c r="D999"/>
      <c r="E999" s="46"/>
    </row>
    <row r="1000" spans="1:5" x14ac:dyDescent="0.3">
      <c r="A1000"/>
      <c r="B1000"/>
      <c r="C1000"/>
      <c r="D1000"/>
      <c r="E1000" s="46"/>
    </row>
    <row r="1001" spans="1:5" x14ac:dyDescent="0.3">
      <c r="A1001"/>
      <c r="B1001"/>
      <c r="C1001"/>
      <c r="D1001"/>
      <c r="E1001" s="46"/>
    </row>
    <row r="1002" spans="1:5" x14ac:dyDescent="0.3">
      <c r="A1002"/>
      <c r="B1002"/>
      <c r="C1002"/>
      <c r="D1002"/>
      <c r="E1002" s="46"/>
    </row>
    <row r="1003" spans="1:5" x14ac:dyDescent="0.3">
      <c r="A1003"/>
      <c r="B1003"/>
      <c r="C1003"/>
      <c r="D1003"/>
      <c r="E1003" s="46"/>
    </row>
    <row r="1004" spans="1:5" x14ac:dyDescent="0.3">
      <c r="A1004"/>
      <c r="B1004"/>
      <c r="C1004"/>
      <c r="D1004"/>
      <c r="E1004" s="46"/>
    </row>
    <row r="1005" spans="1:5" x14ac:dyDescent="0.3">
      <c r="A1005"/>
      <c r="B1005"/>
      <c r="C1005"/>
      <c r="D1005"/>
      <c r="E1005" s="46"/>
    </row>
    <row r="1006" spans="1:5" x14ac:dyDescent="0.3">
      <c r="A1006"/>
      <c r="B1006"/>
      <c r="C1006"/>
      <c r="D1006"/>
      <c r="E1006" s="46"/>
    </row>
    <row r="1007" spans="1:5" x14ac:dyDescent="0.3">
      <c r="A1007"/>
      <c r="B1007"/>
      <c r="C1007"/>
      <c r="D1007"/>
      <c r="E1007" s="46"/>
    </row>
    <row r="1008" spans="1:5" x14ac:dyDescent="0.3">
      <c r="A1008"/>
      <c r="B1008"/>
      <c r="C1008"/>
      <c r="D1008"/>
      <c r="E1008" s="46"/>
    </row>
    <row r="1009" spans="1:5" x14ac:dyDescent="0.3">
      <c r="A1009"/>
      <c r="B1009"/>
      <c r="C1009"/>
      <c r="D1009"/>
      <c r="E1009" s="46"/>
    </row>
    <row r="1010" spans="1:5" x14ac:dyDescent="0.3">
      <c r="A1010"/>
      <c r="B1010"/>
      <c r="C1010"/>
      <c r="D1010"/>
      <c r="E1010" s="46"/>
    </row>
    <row r="1011" spans="1:5" x14ac:dyDescent="0.3">
      <c r="A1011"/>
      <c r="B1011"/>
      <c r="C1011"/>
      <c r="D1011"/>
      <c r="E1011" s="46"/>
    </row>
    <row r="1012" spans="1:5" x14ac:dyDescent="0.3">
      <c r="A1012"/>
      <c r="B1012"/>
      <c r="C1012"/>
      <c r="D1012"/>
      <c r="E1012" s="46"/>
    </row>
    <row r="1013" spans="1:5" x14ac:dyDescent="0.3">
      <c r="A1013"/>
      <c r="B1013"/>
      <c r="C1013"/>
      <c r="D1013"/>
      <c r="E1013" s="46"/>
    </row>
    <row r="1014" spans="1:5" x14ac:dyDescent="0.3">
      <c r="A1014"/>
      <c r="B1014"/>
      <c r="C1014"/>
      <c r="D1014"/>
      <c r="E1014" s="46"/>
    </row>
    <row r="1015" spans="1:5" x14ac:dyDescent="0.3">
      <c r="A1015"/>
      <c r="B1015"/>
      <c r="C1015"/>
      <c r="D1015"/>
      <c r="E1015" s="46"/>
    </row>
    <row r="1016" spans="1:5" x14ac:dyDescent="0.3">
      <c r="A1016"/>
      <c r="B1016"/>
      <c r="C1016"/>
      <c r="D1016"/>
      <c r="E1016" s="46"/>
    </row>
    <row r="1017" spans="1:5" x14ac:dyDescent="0.3">
      <c r="A1017"/>
      <c r="B1017"/>
      <c r="C1017"/>
      <c r="D1017"/>
      <c r="E1017" s="46"/>
    </row>
    <row r="1018" spans="1:5" x14ac:dyDescent="0.3">
      <c r="A1018"/>
      <c r="B1018"/>
      <c r="C1018"/>
      <c r="D1018"/>
      <c r="E1018" s="46"/>
    </row>
    <row r="1019" spans="1:5" x14ac:dyDescent="0.3">
      <c r="A1019"/>
      <c r="B1019"/>
      <c r="C1019"/>
      <c r="D1019"/>
      <c r="E1019" s="46"/>
    </row>
    <row r="1020" spans="1:5" x14ac:dyDescent="0.3">
      <c r="A1020"/>
      <c r="B1020"/>
      <c r="C1020"/>
      <c r="D1020"/>
      <c r="E1020" s="46"/>
    </row>
    <row r="1021" spans="1:5" x14ac:dyDescent="0.3">
      <c r="A1021"/>
      <c r="B1021"/>
      <c r="C1021"/>
      <c r="D1021"/>
      <c r="E1021" s="46"/>
    </row>
    <row r="1022" spans="1:5" x14ac:dyDescent="0.3">
      <c r="A1022"/>
      <c r="B1022"/>
      <c r="C1022"/>
      <c r="D1022"/>
      <c r="E1022" s="46"/>
    </row>
    <row r="1023" spans="1:5" x14ac:dyDescent="0.3">
      <c r="A1023"/>
      <c r="B1023"/>
      <c r="C1023"/>
      <c r="D1023"/>
      <c r="E1023" s="46"/>
    </row>
    <row r="1024" spans="1:5" x14ac:dyDescent="0.3">
      <c r="A1024"/>
      <c r="B1024"/>
      <c r="C1024"/>
      <c r="D1024"/>
      <c r="E1024" s="46"/>
    </row>
    <row r="1025" spans="1:5" x14ac:dyDescent="0.3">
      <c r="A1025"/>
      <c r="B1025"/>
      <c r="C1025"/>
      <c r="D1025"/>
      <c r="E1025" s="46"/>
    </row>
    <row r="1026" spans="1:5" x14ac:dyDescent="0.3">
      <c r="A1026"/>
      <c r="B1026"/>
      <c r="C1026"/>
      <c r="D1026"/>
      <c r="E1026" s="46"/>
    </row>
    <row r="1027" spans="1:5" x14ac:dyDescent="0.3">
      <c r="A1027"/>
      <c r="B1027"/>
      <c r="C1027"/>
      <c r="D1027"/>
      <c r="E1027" s="46"/>
    </row>
    <row r="1028" spans="1:5" x14ac:dyDescent="0.3">
      <c r="A1028"/>
      <c r="B1028"/>
      <c r="C1028"/>
      <c r="D1028"/>
      <c r="E1028" s="46"/>
    </row>
    <row r="1029" spans="1:5" x14ac:dyDescent="0.3">
      <c r="A1029"/>
      <c r="B1029"/>
      <c r="C1029"/>
      <c r="D1029"/>
      <c r="E1029" s="46"/>
    </row>
    <row r="1030" spans="1:5" x14ac:dyDescent="0.3">
      <c r="A1030"/>
      <c r="B1030"/>
      <c r="C1030"/>
      <c r="D1030"/>
      <c r="E1030" s="46"/>
    </row>
    <row r="1031" spans="1:5" x14ac:dyDescent="0.3">
      <c r="A1031"/>
      <c r="B1031"/>
      <c r="C1031"/>
      <c r="D1031"/>
      <c r="E1031" s="46"/>
    </row>
    <row r="1032" spans="1:5" x14ac:dyDescent="0.3">
      <c r="A1032"/>
      <c r="B1032"/>
      <c r="C1032"/>
      <c r="D1032"/>
      <c r="E1032" s="46"/>
    </row>
    <row r="1033" spans="1:5" x14ac:dyDescent="0.3">
      <c r="A1033"/>
      <c r="B1033"/>
      <c r="C1033"/>
      <c r="D1033"/>
      <c r="E1033" s="46"/>
    </row>
    <row r="1034" spans="1:5" x14ac:dyDescent="0.3">
      <c r="A1034"/>
      <c r="B1034"/>
      <c r="C1034"/>
      <c r="D1034"/>
      <c r="E1034" s="46"/>
    </row>
    <row r="1035" spans="1:5" x14ac:dyDescent="0.3">
      <c r="A1035"/>
      <c r="B1035"/>
      <c r="C1035"/>
      <c r="D1035"/>
      <c r="E1035" s="46"/>
    </row>
    <row r="1036" spans="1:5" x14ac:dyDescent="0.3">
      <c r="A1036"/>
      <c r="B1036"/>
      <c r="C1036"/>
      <c r="D1036"/>
      <c r="E1036" s="46"/>
    </row>
    <row r="1037" spans="1:5" x14ac:dyDescent="0.3">
      <c r="A1037"/>
      <c r="B1037"/>
      <c r="C1037"/>
      <c r="D1037"/>
      <c r="E1037" s="46"/>
    </row>
    <row r="1038" spans="1:5" x14ac:dyDescent="0.3">
      <c r="A1038"/>
      <c r="B1038"/>
      <c r="C1038"/>
      <c r="D1038"/>
      <c r="E1038" s="46"/>
    </row>
    <row r="1039" spans="1:5" x14ac:dyDescent="0.3">
      <c r="A1039"/>
      <c r="B1039"/>
      <c r="C1039"/>
      <c r="D1039"/>
      <c r="E1039" s="46"/>
    </row>
    <row r="1040" spans="1:5" x14ac:dyDescent="0.3">
      <c r="A1040"/>
      <c r="B1040"/>
      <c r="C1040"/>
      <c r="D1040"/>
      <c r="E1040" s="46"/>
    </row>
    <row r="1041" spans="1:5" x14ac:dyDescent="0.3">
      <c r="A1041"/>
      <c r="B1041"/>
      <c r="C1041"/>
      <c r="D1041"/>
      <c r="E1041" s="46"/>
    </row>
    <row r="1042" spans="1:5" x14ac:dyDescent="0.3">
      <c r="A1042"/>
      <c r="B1042"/>
      <c r="C1042"/>
      <c r="D1042"/>
      <c r="E1042" s="46"/>
    </row>
    <row r="1043" spans="1:5" x14ac:dyDescent="0.3">
      <c r="A1043"/>
      <c r="B1043"/>
      <c r="C1043"/>
      <c r="D1043"/>
      <c r="E1043" s="46"/>
    </row>
    <row r="1044" spans="1:5" x14ac:dyDescent="0.3">
      <c r="A1044"/>
      <c r="B1044"/>
      <c r="C1044"/>
      <c r="D1044"/>
      <c r="E1044" s="46"/>
    </row>
    <row r="1045" spans="1:5" x14ac:dyDescent="0.3">
      <c r="A1045"/>
      <c r="B1045"/>
      <c r="C1045"/>
      <c r="D1045"/>
      <c r="E1045" s="46"/>
    </row>
    <row r="1046" spans="1:5" x14ac:dyDescent="0.3">
      <c r="A1046"/>
      <c r="B1046"/>
      <c r="C1046"/>
      <c r="D1046"/>
      <c r="E1046" s="46"/>
    </row>
    <row r="1047" spans="1:5" x14ac:dyDescent="0.3">
      <c r="A1047"/>
      <c r="B1047"/>
      <c r="C1047"/>
      <c r="D1047"/>
      <c r="E1047" s="46"/>
    </row>
    <row r="1048" spans="1:5" x14ac:dyDescent="0.3">
      <c r="A1048"/>
      <c r="B1048"/>
      <c r="C1048"/>
      <c r="D1048"/>
      <c r="E1048" s="46"/>
    </row>
    <row r="1049" spans="1:5" x14ac:dyDescent="0.3">
      <c r="A1049"/>
      <c r="B1049"/>
      <c r="C1049"/>
      <c r="D1049"/>
      <c r="E1049" s="46"/>
    </row>
    <row r="1050" spans="1:5" x14ac:dyDescent="0.3">
      <c r="A1050"/>
      <c r="B1050"/>
      <c r="C1050"/>
      <c r="D1050"/>
      <c r="E1050" s="46"/>
    </row>
    <row r="1051" spans="1:5" x14ac:dyDescent="0.3">
      <c r="A1051"/>
      <c r="B1051"/>
      <c r="C1051"/>
      <c r="D1051"/>
      <c r="E1051" s="46"/>
    </row>
    <row r="1052" spans="1:5" x14ac:dyDescent="0.3">
      <c r="A1052"/>
      <c r="B1052"/>
      <c r="C1052"/>
      <c r="D1052"/>
      <c r="E1052" s="46"/>
    </row>
    <row r="1053" spans="1:5" x14ac:dyDescent="0.3">
      <c r="A1053"/>
      <c r="B1053"/>
      <c r="C1053"/>
      <c r="D1053"/>
      <c r="E1053" s="46"/>
    </row>
    <row r="1054" spans="1:5" x14ac:dyDescent="0.3">
      <c r="A1054"/>
      <c r="B1054"/>
      <c r="C1054"/>
      <c r="D1054"/>
      <c r="E1054" s="46"/>
    </row>
    <row r="1055" spans="1:5" x14ac:dyDescent="0.3">
      <c r="A1055"/>
      <c r="B1055"/>
      <c r="C1055"/>
      <c r="D1055"/>
      <c r="E1055" s="46"/>
    </row>
    <row r="1056" spans="1:5" x14ac:dyDescent="0.3">
      <c r="A1056"/>
      <c r="B1056"/>
      <c r="C1056"/>
      <c r="D1056"/>
      <c r="E1056" s="46"/>
    </row>
    <row r="1057" spans="1:5" x14ac:dyDescent="0.3">
      <c r="A1057"/>
      <c r="B1057"/>
      <c r="C1057"/>
      <c r="D1057"/>
      <c r="E1057" s="46"/>
    </row>
    <row r="1058" spans="1:5" x14ac:dyDescent="0.3">
      <c r="A1058"/>
      <c r="B1058"/>
      <c r="C1058"/>
      <c r="D1058"/>
      <c r="E1058" s="46"/>
    </row>
    <row r="1059" spans="1:5" x14ac:dyDescent="0.3">
      <c r="A1059"/>
      <c r="B1059"/>
      <c r="C1059"/>
      <c r="D1059"/>
      <c r="E1059" s="46"/>
    </row>
    <row r="1060" spans="1:5" x14ac:dyDescent="0.3">
      <c r="A1060"/>
      <c r="B1060"/>
      <c r="C1060"/>
      <c r="D1060"/>
      <c r="E1060" s="46"/>
    </row>
    <row r="1061" spans="1:5" x14ac:dyDescent="0.3">
      <c r="A1061"/>
      <c r="B1061"/>
      <c r="C1061"/>
      <c r="D1061"/>
      <c r="E1061" s="46"/>
    </row>
    <row r="1062" spans="1:5" x14ac:dyDescent="0.3">
      <c r="A1062"/>
      <c r="B1062"/>
      <c r="C1062"/>
      <c r="D1062"/>
      <c r="E1062" s="46"/>
    </row>
    <row r="1063" spans="1:5" x14ac:dyDescent="0.3">
      <c r="A1063"/>
      <c r="B1063"/>
      <c r="C1063"/>
      <c r="D1063"/>
      <c r="E1063" s="46"/>
    </row>
    <row r="1064" spans="1:5" x14ac:dyDescent="0.3">
      <c r="A1064"/>
      <c r="B1064"/>
      <c r="C1064"/>
      <c r="D1064"/>
      <c r="E1064" s="46"/>
    </row>
    <row r="1065" spans="1:5" x14ac:dyDescent="0.3">
      <c r="A1065"/>
      <c r="B1065"/>
      <c r="C1065"/>
      <c r="D1065"/>
      <c r="E1065" s="46"/>
    </row>
    <row r="1066" spans="1:5" x14ac:dyDescent="0.3">
      <c r="A1066"/>
      <c r="B1066"/>
      <c r="C1066"/>
      <c r="D1066"/>
      <c r="E1066" s="46"/>
    </row>
    <row r="1067" spans="1:5" x14ac:dyDescent="0.3">
      <c r="A1067"/>
      <c r="B1067"/>
      <c r="C1067"/>
      <c r="D1067"/>
      <c r="E1067" s="46"/>
    </row>
    <row r="1068" spans="1:5" x14ac:dyDescent="0.3">
      <c r="A1068"/>
      <c r="B1068"/>
      <c r="C1068"/>
      <c r="D1068"/>
      <c r="E1068" s="46"/>
    </row>
    <row r="1069" spans="1:5" x14ac:dyDescent="0.3">
      <c r="A1069"/>
      <c r="B1069"/>
      <c r="C1069"/>
      <c r="D1069"/>
      <c r="E1069" s="46"/>
    </row>
    <row r="1070" spans="1:5" x14ac:dyDescent="0.3">
      <c r="A1070"/>
      <c r="B1070"/>
      <c r="C1070"/>
      <c r="D1070"/>
      <c r="E1070" s="46"/>
    </row>
    <row r="1071" spans="1:5" x14ac:dyDescent="0.3">
      <c r="A1071"/>
      <c r="B1071"/>
      <c r="C1071"/>
      <c r="D1071"/>
      <c r="E1071" s="46"/>
    </row>
    <row r="1072" spans="1:5" x14ac:dyDescent="0.3">
      <c r="A1072"/>
      <c r="B1072"/>
      <c r="C1072"/>
      <c r="D1072"/>
      <c r="E1072" s="46"/>
    </row>
    <row r="1073" spans="1:5" x14ac:dyDescent="0.3">
      <c r="A1073"/>
      <c r="B1073"/>
      <c r="C1073"/>
      <c r="D1073"/>
      <c r="E1073" s="46"/>
    </row>
    <row r="1074" spans="1:5" x14ac:dyDescent="0.3">
      <c r="A1074"/>
      <c r="B1074"/>
      <c r="C1074"/>
      <c r="D1074"/>
      <c r="E1074" s="46"/>
    </row>
    <row r="1075" spans="1:5" x14ac:dyDescent="0.3">
      <c r="A1075"/>
      <c r="B1075"/>
      <c r="C1075"/>
      <c r="D1075"/>
      <c r="E1075" s="46"/>
    </row>
    <row r="1076" spans="1:5" x14ac:dyDescent="0.3">
      <c r="A1076"/>
      <c r="B1076"/>
      <c r="C1076"/>
      <c r="D1076"/>
      <c r="E1076" s="46"/>
    </row>
    <row r="1077" spans="1:5" x14ac:dyDescent="0.3">
      <c r="A1077"/>
      <c r="B1077"/>
      <c r="C1077"/>
      <c r="D1077"/>
      <c r="E1077" s="46"/>
    </row>
    <row r="1078" spans="1:5" x14ac:dyDescent="0.3">
      <c r="A1078"/>
      <c r="B1078"/>
      <c r="C1078"/>
      <c r="D1078"/>
      <c r="E1078" s="46"/>
    </row>
    <row r="1079" spans="1:5" x14ac:dyDescent="0.3">
      <c r="A1079"/>
      <c r="B1079"/>
      <c r="C1079"/>
      <c r="D1079"/>
      <c r="E1079" s="46"/>
    </row>
    <row r="1080" spans="1:5" x14ac:dyDescent="0.3">
      <c r="A1080"/>
      <c r="B1080"/>
      <c r="C1080"/>
      <c r="D1080"/>
      <c r="E1080" s="46"/>
    </row>
    <row r="1081" spans="1:5" x14ac:dyDescent="0.3">
      <c r="A1081"/>
      <c r="B1081"/>
      <c r="C1081"/>
      <c r="D1081"/>
      <c r="E1081" s="46"/>
    </row>
    <row r="1082" spans="1:5" x14ac:dyDescent="0.3">
      <c r="A1082"/>
      <c r="B1082"/>
      <c r="C1082"/>
      <c r="D1082"/>
      <c r="E1082" s="46"/>
    </row>
    <row r="1083" spans="1:5" x14ac:dyDescent="0.3">
      <c r="A1083"/>
      <c r="B1083"/>
      <c r="C1083"/>
      <c r="D1083"/>
      <c r="E1083" s="46"/>
    </row>
    <row r="1084" spans="1:5" x14ac:dyDescent="0.3">
      <c r="A1084"/>
      <c r="B1084"/>
      <c r="C1084"/>
      <c r="D1084"/>
      <c r="E1084" s="46"/>
    </row>
    <row r="1085" spans="1:5" x14ac:dyDescent="0.3">
      <c r="A1085"/>
      <c r="B1085"/>
      <c r="C1085"/>
      <c r="D1085"/>
      <c r="E1085" s="46"/>
    </row>
    <row r="1086" spans="1:5" x14ac:dyDescent="0.3">
      <c r="A1086"/>
      <c r="B1086"/>
      <c r="C1086"/>
      <c r="D1086"/>
      <c r="E1086" s="46"/>
    </row>
    <row r="1087" spans="1:5" x14ac:dyDescent="0.3">
      <c r="A1087"/>
      <c r="B1087"/>
      <c r="C1087"/>
      <c r="D1087"/>
      <c r="E1087" s="46"/>
    </row>
    <row r="1088" spans="1:5" x14ac:dyDescent="0.3">
      <c r="A1088"/>
      <c r="B1088"/>
      <c r="C1088"/>
      <c r="D1088"/>
      <c r="E1088" s="46"/>
    </row>
    <row r="1089" spans="1:5" x14ac:dyDescent="0.3">
      <c r="A1089"/>
      <c r="B1089"/>
      <c r="C1089"/>
      <c r="D1089"/>
      <c r="E1089" s="46"/>
    </row>
    <row r="1090" spans="1:5" x14ac:dyDescent="0.3">
      <c r="A1090"/>
      <c r="B1090"/>
      <c r="C1090"/>
      <c r="D1090"/>
      <c r="E1090" s="46"/>
    </row>
    <row r="1091" spans="1:5" x14ac:dyDescent="0.3">
      <c r="A1091"/>
      <c r="B1091"/>
      <c r="C1091"/>
      <c r="D1091"/>
      <c r="E1091" s="46"/>
    </row>
    <row r="1092" spans="1:5" x14ac:dyDescent="0.3">
      <c r="A1092"/>
      <c r="B1092"/>
      <c r="C1092"/>
      <c r="D1092"/>
      <c r="E1092" s="46"/>
    </row>
    <row r="1093" spans="1:5" x14ac:dyDescent="0.3">
      <c r="A1093"/>
      <c r="B1093"/>
      <c r="C1093"/>
      <c r="D1093"/>
      <c r="E1093" s="46"/>
    </row>
    <row r="1094" spans="1:5" x14ac:dyDescent="0.3">
      <c r="A1094"/>
      <c r="B1094"/>
      <c r="C1094"/>
      <c r="D1094"/>
      <c r="E1094" s="46"/>
    </row>
    <row r="1095" spans="1:5" x14ac:dyDescent="0.3">
      <c r="A1095"/>
      <c r="B1095"/>
      <c r="C1095"/>
      <c r="D1095"/>
      <c r="E1095" s="46"/>
    </row>
    <row r="1096" spans="1:5" x14ac:dyDescent="0.3">
      <c r="A1096"/>
      <c r="B1096"/>
      <c r="C1096"/>
      <c r="D1096"/>
      <c r="E1096" s="46"/>
    </row>
    <row r="1097" spans="1:5" x14ac:dyDescent="0.3">
      <c r="A1097"/>
      <c r="B1097"/>
      <c r="C1097"/>
      <c r="D1097"/>
      <c r="E1097" s="46"/>
    </row>
    <row r="1098" spans="1:5" x14ac:dyDescent="0.3">
      <c r="A1098"/>
      <c r="B1098"/>
      <c r="C1098"/>
      <c r="D1098"/>
      <c r="E1098" s="46"/>
    </row>
    <row r="1099" spans="1:5" x14ac:dyDescent="0.3">
      <c r="A1099"/>
      <c r="B1099"/>
      <c r="C1099"/>
      <c r="D1099"/>
      <c r="E1099" s="46"/>
    </row>
    <row r="1100" spans="1:5" x14ac:dyDescent="0.3">
      <c r="A1100"/>
      <c r="B1100"/>
      <c r="C1100"/>
      <c r="D1100"/>
      <c r="E1100" s="46"/>
    </row>
    <row r="1101" spans="1:5" x14ac:dyDescent="0.3">
      <c r="A1101"/>
      <c r="B1101"/>
      <c r="C1101"/>
      <c r="D1101"/>
      <c r="E1101" s="46"/>
    </row>
    <row r="1102" spans="1:5" x14ac:dyDescent="0.3">
      <c r="A1102"/>
      <c r="B1102"/>
      <c r="C1102"/>
      <c r="D1102"/>
      <c r="E1102" s="46"/>
    </row>
    <row r="1103" spans="1:5" x14ac:dyDescent="0.3">
      <c r="A1103"/>
      <c r="B1103"/>
      <c r="C1103"/>
      <c r="D1103"/>
      <c r="E1103" s="46"/>
    </row>
    <row r="1104" spans="1:5" x14ac:dyDescent="0.3">
      <c r="A1104"/>
      <c r="B1104"/>
      <c r="C1104"/>
      <c r="D1104"/>
      <c r="E1104" s="46"/>
    </row>
    <row r="1105" spans="1:5" x14ac:dyDescent="0.3">
      <c r="A1105"/>
      <c r="B1105"/>
      <c r="C1105"/>
      <c r="D1105"/>
      <c r="E1105" s="46"/>
    </row>
    <row r="1106" spans="1:5" x14ac:dyDescent="0.3">
      <c r="A1106"/>
      <c r="B1106"/>
      <c r="C1106"/>
      <c r="D1106"/>
      <c r="E1106" s="46"/>
    </row>
    <row r="1107" spans="1:5" x14ac:dyDescent="0.3">
      <c r="A1107"/>
      <c r="B1107"/>
      <c r="C1107"/>
      <c r="D1107"/>
      <c r="E1107" s="46"/>
    </row>
    <row r="1108" spans="1:5" x14ac:dyDescent="0.3">
      <c r="A1108"/>
      <c r="B1108"/>
      <c r="C1108"/>
      <c r="D1108"/>
      <c r="E1108" s="46"/>
    </row>
    <row r="1109" spans="1:5" x14ac:dyDescent="0.3">
      <c r="A1109"/>
      <c r="B1109"/>
      <c r="C1109"/>
      <c r="D1109"/>
      <c r="E1109" s="46"/>
    </row>
    <row r="1110" spans="1:5" x14ac:dyDescent="0.3">
      <c r="A1110"/>
      <c r="B1110"/>
      <c r="C1110"/>
      <c r="D1110"/>
      <c r="E1110" s="46"/>
    </row>
    <row r="1111" spans="1:5" x14ac:dyDescent="0.3">
      <c r="A1111"/>
      <c r="B1111"/>
      <c r="C1111"/>
      <c r="D1111"/>
      <c r="E1111" s="46"/>
    </row>
    <row r="1112" spans="1:5" x14ac:dyDescent="0.3">
      <c r="A1112"/>
      <c r="B1112"/>
      <c r="C1112"/>
      <c r="D1112"/>
      <c r="E1112" s="46"/>
    </row>
    <row r="1113" spans="1:5" x14ac:dyDescent="0.3">
      <c r="A1113"/>
      <c r="B1113"/>
      <c r="C1113"/>
      <c r="D1113"/>
      <c r="E1113" s="46"/>
    </row>
    <row r="1114" spans="1:5" x14ac:dyDescent="0.3">
      <c r="A1114"/>
      <c r="B1114"/>
      <c r="C1114"/>
      <c r="D1114"/>
      <c r="E1114" s="46"/>
    </row>
    <row r="1115" spans="1:5" x14ac:dyDescent="0.3">
      <c r="A1115"/>
      <c r="B1115"/>
      <c r="C1115"/>
      <c r="D1115"/>
      <c r="E1115" s="46"/>
    </row>
    <row r="1116" spans="1:5" x14ac:dyDescent="0.3">
      <c r="A1116"/>
      <c r="B1116"/>
      <c r="C1116"/>
      <c r="D1116"/>
      <c r="E1116" s="46"/>
    </row>
    <row r="1117" spans="1:5" x14ac:dyDescent="0.3">
      <c r="A1117"/>
      <c r="B1117"/>
      <c r="C1117"/>
      <c r="D1117"/>
      <c r="E1117" s="46"/>
    </row>
    <row r="1118" spans="1:5" x14ac:dyDescent="0.3">
      <c r="A1118"/>
      <c r="B1118"/>
      <c r="C1118"/>
      <c r="D1118"/>
      <c r="E1118" s="46"/>
    </row>
    <row r="1119" spans="1:5" x14ac:dyDescent="0.3">
      <c r="A1119"/>
      <c r="B1119"/>
      <c r="C1119"/>
      <c r="D1119"/>
      <c r="E1119" s="46"/>
    </row>
    <row r="1120" spans="1:5" x14ac:dyDescent="0.3">
      <c r="A1120"/>
      <c r="B1120"/>
      <c r="C1120"/>
      <c r="D1120"/>
      <c r="E1120" s="46"/>
    </row>
    <row r="1121" spans="1:5" x14ac:dyDescent="0.3">
      <c r="A1121"/>
      <c r="B1121"/>
      <c r="C1121"/>
      <c r="D1121"/>
      <c r="E1121" s="46"/>
    </row>
    <row r="1122" spans="1:5" x14ac:dyDescent="0.3">
      <c r="A1122"/>
      <c r="B1122"/>
      <c r="C1122"/>
      <c r="D1122"/>
      <c r="E1122" s="46"/>
    </row>
    <row r="1123" spans="1:5" x14ac:dyDescent="0.3">
      <c r="A1123"/>
      <c r="B1123"/>
      <c r="C1123"/>
      <c r="D1123"/>
      <c r="E1123" s="46"/>
    </row>
    <row r="1124" spans="1:5" x14ac:dyDescent="0.3">
      <c r="A1124"/>
      <c r="B1124"/>
      <c r="C1124"/>
      <c r="D1124"/>
      <c r="E1124" s="46"/>
    </row>
    <row r="1125" spans="1:5" x14ac:dyDescent="0.3">
      <c r="A1125"/>
      <c r="B1125"/>
      <c r="C1125"/>
      <c r="D1125"/>
      <c r="E1125" s="46"/>
    </row>
    <row r="1126" spans="1:5" x14ac:dyDescent="0.3">
      <c r="A1126"/>
      <c r="B1126"/>
      <c r="C1126"/>
      <c r="D1126"/>
      <c r="E1126" s="46"/>
    </row>
    <row r="1127" spans="1:5" x14ac:dyDescent="0.3">
      <c r="A1127"/>
      <c r="B1127"/>
      <c r="C1127"/>
      <c r="D1127"/>
      <c r="E1127" s="46"/>
    </row>
    <row r="1128" spans="1:5" x14ac:dyDescent="0.3">
      <c r="A1128"/>
      <c r="B1128"/>
      <c r="C1128"/>
      <c r="D1128"/>
      <c r="E1128" s="46"/>
    </row>
    <row r="1129" spans="1:5" x14ac:dyDescent="0.3">
      <c r="A1129"/>
      <c r="B1129"/>
      <c r="C1129"/>
      <c r="D1129"/>
      <c r="E1129" s="46"/>
    </row>
    <row r="1130" spans="1:5" x14ac:dyDescent="0.3">
      <c r="A1130"/>
      <c r="B1130"/>
      <c r="C1130"/>
      <c r="D1130"/>
      <c r="E1130" s="46"/>
    </row>
    <row r="1131" spans="1:5" x14ac:dyDescent="0.3">
      <c r="A1131"/>
      <c r="B1131"/>
      <c r="C1131"/>
      <c r="D1131"/>
      <c r="E1131" s="46"/>
    </row>
    <row r="1132" spans="1:5" x14ac:dyDescent="0.3">
      <c r="A1132"/>
      <c r="B1132"/>
      <c r="C1132"/>
      <c r="D1132"/>
      <c r="E1132" s="46"/>
    </row>
    <row r="1133" spans="1:5" x14ac:dyDescent="0.3">
      <c r="A1133"/>
      <c r="B1133"/>
      <c r="C1133"/>
      <c r="D1133"/>
      <c r="E1133" s="46"/>
    </row>
    <row r="1134" spans="1:5" x14ac:dyDescent="0.3">
      <c r="A1134"/>
      <c r="B1134"/>
      <c r="C1134"/>
      <c r="D1134"/>
      <c r="E1134" s="46"/>
    </row>
    <row r="1135" spans="1:5" x14ac:dyDescent="0.3">
      <c r="A1135"/>
      <c r="B1135"/>
      <c r="C1135"/>
      <c r="D1135"/>
      <c r="E1135" s="46"/>
    </row>
    <row r="1136" spans="1:5" x14ac:dyDescent="0.3">
      <c r="A1136"/>
      <c r="B1136"/>
      <c r="C1136"/>
      <c r="D1136"/>
      <c r="E1136" s="46"/>
    </row>
    <row r="1137" spans="1:5" x14ac:dyDescent="0.3">
      <c r="A1137"/>
      <c r="B1137"/>
      <c r="C1137"/>
      <c r="D1137"/>
      <c r="E1137" s="46"/>
    </row>
    <row r="1138" spans="1:5" x14ac:dyDescent="0.3">
      <c r="A1138"/>
      <c r="B1138"/>
      <c r="C1138"/>
      <c r="D1138"/>
      <c r="E1138" s="46"/>
    </row>
    <row r="1139" spans="1:5" x14ac:dyDescent="0.3">
      <c r="A1139"/>
      <c r="B1139"/>
      <c r="C1139"/>
      <c r="D1139"/>
      <c r="E1139" s="46"/>
    </row>
    <row r="1140" spans="1:5" x14ac:dyDescent="0.3">
      <c r="A1140"/>
      <c r="B1140"/>
      <c r="C1140"/>
      <c r="D1140"/>
      <c r="E1140" s="46"/>
    </row>
    <row r="1141" spans="1:5" x14ac:dyDescent="0.3">
      <c r="A1141"/>
      <c r="B1141"/>
      <c r="C1141"/>
      <c r="D1141"/>
      <c r="E1141" s="46"/>
    </row>
    <row r="1142" spans="1:5" x14ac:dyDescent="0.3">
      <c r="A1142"/>
      <c r="B1142"/>
      <c r="C1142"/>
      <c r="D1142"/>
      <c r="E1142" s="46"/>
    </row>
    <row r="1143" spans="1:5" x14ac:dyDescent="0.3">
      <c r="A1143"/>
      <c r="B1143"/>
      <c r="C1143"/>
      <c r="D1143"/>
      <c r="E1143" s="46"/>
    </row>
    <row r="1144" spans="1:5" x14ac:dyDescent="0.3">
      <c r="A1144"/>
      <c r="B1144"/>
      <c r="C1144"/>
      <c r="D1144"/>
      <c r="E1144" s="46"/>
    </row>
    <row r="1145" spans="1:5" x14ac:dyDescent="0.3">
      <c r="A1145"/>
      <c r="B1145"/>
      <c r="C1145"/>
      <c r="D1145"/>
      <c r="E1145" s="46"/>
    </row>
    <row r="1146" spans="1:5" x14ac:dyDescent="0.3">
      <c r="A1146"/>
      <c r="B1146"/>
      <c r="C1146"/>
      <c r="D1146"/>
      <c r="E1146" s="46"/>
    </row>
    <row r="1147" spans="1:5" x14ac:dyDescent="0.3">
      <c r="A1147"/>
      <c r="B1147"/>
      <c r="C1147"/>
      <c r="D1147"/>
      <c r="E1147" s="46"/>
    </row>
    <row r="1148" spans="1:5" x14ac:dyDescent="0.3">
      <c r="A1148"/>
      <c r="B1148"/>
      <c r="C1148"/>
      <c r="D1148"/>
      <c r="E1148" s="46"/>
    </row>
    <row r="1149" spans="1:5" x14ac:dyDescent="0.3">
      <c r="A1149"/>
      <c r="B1149"/>
      <c r="C1149"/>
      <c r="D1149"/>
      <c r="E1149" s="46"/>
    </row>
    <row r="1150" spans="1:5" x14ac:dyDescent="0.3">
      <c r="A1150"/>
      <c r="B1150"/>
      <c r="C1150"/>
      <c r="D1150"/>
      <c r="E1150" s="46"/>
    </row>
    <row r="1151" spans="1:5" x14ac:dyDescent="0.3">
      <c r="A1151"/>
      <c r="B1151"/>
      <c r="C1151"/>
      <c r="D1151"/>
      <c r="E1151" s="46"/>
    </row>
    <row r="1152" spans="1:5" x14ac:dyDescent="0.3">
      <c r="A1152"/>
      <c r="B1152"/>
      <c r="C1152"/>
      <c r="D1152"/>
      <c r="E1152" s="46"/>
    </row>
    <row r="1153" spans="1:5" x14ac:dyDescent="0.3">
      <c r="A1153"/>
      <c r="B1153"/>
      <c r="C1153"/>
      <c r="D1153"/>
      <c r="E1153" s="46"/>
    </row>
    <row r="1154" spans="1:5" x14ac:dyDescent="0.3">
      <c r="A1154"/>
      <c r="B1154"/>
      <c r="C1154"/>
      <c r="D1154"/>
      <c r="E1154" s="46"/>
    </row>
    <row r="1155" spans="1:5" x14ac:dyDescent="0.3">
      <c r="A1155"/>
      <c r="B1155"/>
      <c r="C1155"/>
      <c r="D1155"/>
      <c r="E1155" s="46"/>
    </row>
    <row r="1156" spans="1:5" x14ac:dyDescent="0.3">
      <c r="A1156"/>
      <c r="B1156"/>
      <c r="C1156"/>
      <c r="D1156"/>
      <c r="E1156" s="46"/>
    </row>
    <row r="1157" spans="1:5" x14ac:dyDescent="0.3">
      <c r="A1157"/>
      <c r="B1157"/>
      <c r="C1157"/>
      <c r="D1157"/>
      <c r="E1157" s="46"/>
    </row>
    <row r="1158" spans="1:5" x14ac:dyDescent="0.3">
      <c r="A1158"/>
      <c r="B1158"/>
      <c r="C1158"/>
      <c r="D1158"/>
      <c r="E1158" s="46"/>
    </row>
    <row r="1159" spans="1:5" x14ac:dyDescent="0.3">
      <c r="A1159"/>
      <c r="B1159"/>
      <c r="C1159"/>
      <c r="D1159"/>
      <c r="E1159" s="46"/>
    </row>
    <row r="1160" spans="1:5" x14ac:dyDescent="0.3">
      <c r="A1160"/>
      <c r="B1160"/>
      <c r="C1160"/>
      <c r="D1160"/>
      <c r="E1160" s="46"/>
    </row>
    <row r="1161" spans="1:5" x14ac:dyDescent="0.3">
      <c r="A1161"/>
      <c r="B1161"/>
      <c r="C1161"/>
      <c r="D1161"/>
      <c r="E1161" s="46"/>
    </row>
    <row r="1162" spans="1:5" x14ac:dyDescent="0.3">
      <c r="A1162"/>
      <c r="B1162"/>
      <c r="C1162"/>
      <c r="D1162"/>
      <c r="E1162" s="46"/>
    </row>
    <row r="1163" spans="1:5" x14ac:dyDescent="0.3">
      <c r="A1163"/>
      <c r="B1163"/>
      <c r="C1163"/>
      <c r="D1163"/>
      <c r="E1163" s="46"/>
    </row>
    <row r="1164" spans="1:5" x14ac:dyDescent="0.3">
      <c r="A1164"/>
      <c r="B1164"/>
      <c r="C1164"/>
      <c r="D1164"/>
      <c r="E1164" s="46"/>
    </row>
    <row r="1165" spans="1:5" x14ac:dyDescent="0.3">
      <c r="A1165"/>
      <c r="B1165"/>
      <c r="C1165"/>
      <c r="D1165"/>
      <c r="E1165" s="46"/>
    </row>
    <row r="1166" spans="1:5" x14ac:dyDescent="0.3">
      <c r="A1166"/>
      <c r="B1166"/>
      <c r="C1166"/>
      <c r="D1166"/>
      <c r="E1166" s="46"/>
    </row>
    <row r="1167" spans="1:5" x14ac:dyDescent="0.3">
      <c r="A1167"/>
      <c r="B1167"/>
      <c r="C1167"/>
      <c r="D1167"/>
      <c r="E1167" s="46"/>
    </row>
    <row r="1168" spans="1:5" x14ac:dyDescent="0.3">
      <c r="A1168"/>
      <c r="B1168"/>
      <c r="C1168"/>
      <c r="D1168"/>
      <c r="E1168" s="46"/>
    </row>
    <row r="1169" spans="1:5" x14ac:dyDescent="0.3">
      <c r="A1169"/>
      <c r="B1169"/>
      <c r="C1169"/>
      <c r="D1169"/>
      <c r="E1169" s="46"/>
    </row>
    <row r="1170" spans="1:5" x14ac:dyDescent="0.3">
      <c r="A1170"/>
      <c r="B1170"/>
      <c r="C1170"/>
      <c r="D1170"/>
      <c r="E1170" s="46"/>
    </row>
    <row r="1171" spans="1:5" x14ac:dyDescent="0.3">
      <c r="A1171"/>
      <c r="B1171"/>
      <c r="C1171"/>
      <c r="D1171"/>
      <c r="E1171" s="46"/>
    </row>
    <row r="1172" spans="1:5" x14ac:dyDescent="0.3">
      <c r="A1172"/>
      <c r="B1172"/>
      <c r="C1172"/>
      <c r="D1172"/>
      <c r="E1172" s="46"/>
    </row>
    <row r="1173" spans="1:5" x14ac:dyDescent="0.3">
      <c r="A1173"/>
      <c r="B1173"/>
      <c r="C1173"/>
      <c r="D1173"/>
      <c r="E1173" s="46"/>
    </row>
    <row r="1174" spans="1:5" x14ac:dyDescent="0.3">
      <c r="A1174"/>
      <c r="B1174"/>
      <c r="C1174"/>
      <c r="D1174"/>
      <c r="E1174" s="46"/>
    </row>
    <row r="1175" spans="1:5" x14ac:dyDescent="0.3">
      <c r="A1175"/>
      <c r="B1175"/>
      <c r="C1175"/>
      <c r="D1175"/>
      <c r="E1175" s="46"/>
    </row>
    <row r="1176" spans="1:5" x14ac:dyDescent="0.3">
      <c r="A1176"/>
      <c r="B1176"/>
      <c r="C1176"/>
      <c r="D1176"/>
      <c r="E1176" s="46"/>
    </row>
    <row r="1177" spans="1:5" x14ac:dyDescent="0.3">
      <c r="A1177"/>
      <c r="B1177"/>
      <c r="C1177"/>
      <c r="D1177"/>
      <c r="E1177" s="46"/>
    </row>
    <row r="1178" spans="1:5" x14ac:dyDescent="0.3">
      <c r="A1178"/>
      <c r="B1178"/>
      <c r="C1178"/>
      <c r="D1178"/>
      <c r="E1178" s="46"/>
    </row>
    <row r="1179" spans="1:5" x14ac:dyDescent="0.3">
      <c r="A1179"/>
      <c r="B1179"/>
      <c r="C1179"/>
      <c r="D1179"/>
      <c r="E1179" s="46"/>
    </row>
    <row r="1180" spans="1:5" x14ac:dyDescent="0.3">
      <c r="A1180"/>
      <c r="B1180"/>
      <c r="C1180"/>
      <c r="D1180"/>
      <c r="E1180" s="46"/>
    </row>
    <row r="1181" spans="1:5" x14ac:dyDescent="0.3">
      <c r="A1181"/>
      <c r="B1181"/>
      <c r="C1181"/>
      <c r="D1181"/>
      <c r="E1181" s="46"/>
    </row>
    <row r="1182" spans="1:5" x14ac:dyDescent="0.3">
      <c r="A1182"/>
      <c r="B1182"/>
      <c r="C1182"/>
      <c r="D1182"/>
      <c r="E1182" s="46"/>
    </row>
    <row r="1183" spans="1:5" x14ac:dyDescent="0.3">
      <c r="A1183"/>
      <c r="B1183"/>
      <c r="C1183"/>
      <c r="D1183"/>
      <c r="E1183" s="46"/>
    </row>
    <row r="1184" spans="1:5" x14ac:dyDescent="0.3">
      <c r="A1184"/>
      <c r="B1184"/>
      <c r="C1184"/>
      <c r="D1184"/>
      <c r="E1184" s="46"/>
    </row>
    <row r="1185" spans="1:5" x14ac:dyDescent="0.3">
      <c r="A1185"/>
      <c r="B1185"/>
      <c r="C1185"/>
      <c r="D1185"/>
      <c r="E1185" s="46"/>
    </row>
    <row r="1186" spans="1:5" x14ac:dyDescent="0.3">
      <c r="A1186"/>
      <c r="B1186"/>
      <c r="C1186"/>
      <c r="D1186"/>
      <c r="E1186" s="46"/>
    </row>
    <row r="1187" spans="1:5" x14ac:dyDescent="0.3">
      <c r="A1187"/>
      <c r="B1187"/>
      <c r="C1187"/>
      <c r="D1187"/>
      <c r="E1187" s="46"/>
    </row>
    <row r="1188" spans="1:5" x14ac:dyDescent="0.3">
      <c r="A1188"/>
      <c r="B1188"/>
      <c r="C1188"/>
      <c r="D1188"/>
      <c r="E1188" s="46"/>
    </row>
    <row r="1189" spans="1:5" x14ac:dyDescent="0.3">
      <c r="A1189"/>
      <c r="B1189"/>
      <c r="C1189"/>
      <c r="D1189"/>
      <c r="E1189" s="46"/>
    </row>
    <row r="1190" spans="1:5" x14ac:dyDescent="0.3">
      <c r="A1190"/>
      <c r="B1190"/>
      <c r="C1190"/>
      <c r="D1190"/>
      <c r="E1190" s="46"/>
    </row>
    <row r="1191" spans="1:5" x14ac:dyDescent="0.3">
      <c r="A1191"/>
      <c r="B1191"/>
      <c r="C1191"/>
      <c r="D1191"/>
      <c r="E1191" s="46"/>
    </row>
    <row r="1192" spans="1:5" x14ac:dyDescent="0.3">
      <c r="A1192"/>
      <c r="B1192"/>
      <c r="C1192"/>
      <c r="D1192"/>
      <c r="E1192" s="46"/>
    </row>
    <row r="1193" spans="1:5" x14ac:dyDescent="0.3">
      <c r="A1193"/>
      <c r="B1193"/>
      <c r="C1193"/>
      <c r="D1193"/>
      <c r="E1193" s="46"/>
    </row>
    <row r="1194" spans="1:5" x14ac:dyDescent="0.3">
      <c r="A1194"/>
      <c r="B1194"/>
      <c r="C1194"/>
      <c r="D1194"/>
      <c r="E1194" s="46"/>
    </row>
    <row r="1195" spans="1:5" x14ac:dyDescent="0.3">
      <c r="A1195"/>
      <c r="B1195"/>
      <c r="C1195"/>
      <c r="D1195"/>
      <c r="E1195" s="46"/>
    </row>
    <row r="1196" spans="1:5" x14ac:dyDescent="0.3">
      <c r="A1196"/>
      <c r="B1196"/>
      <c r="C1196"/>
      <c r="D1196"/>
      <c r="E1196" s="46"/>
    </row>
    <row r="1197" spans="1:5" x14ac:dyDescent="0.3">
      <c r="A1197"/>
      <c r="B1197"/>
      <c r="C1197"/>
      <c r="D1197"/>
      <c r="E1197" s="46"/>
    </row>
    <row r="1198" spans="1:5" x14ac:dyDescent="0.3">
      <c r="A1198"/>
      <c r="B1198"/>
      <c r="C1198"/>
      <c r="D1198"/>
      <c r="E1198" s="46"/>
    </row>
    <row r="1199" spans="1:5" x14ac:dyDescent="0.3">
      <c r="A1199"/>
      <c r="B1199"/>
      <c r="C1199"/>
      <c r="D1199"/>
      <c r="E1199" s="46"/>
    </row>
    <row r="1200" spans="1:5" x14ac:dyDescent="0.3">
      <c r="A1200"/>
      <c r="B1200"/>
      <c r="C1200"/>
      <c r="D1200"/>
      <c r="E1200" s="46"/>
    </row>
    <row r="1201" spans="1:5" x14ac:dyDescent="0.3">
      <c r="A1201"/>
      <c r="B1201"/>
      <c r="C1201"/>
      <c r="D1201"/>
      <c r="E1201" s="46"/>
    </row>
    <row r="1202" spans="1:5" x14ac:dyDescent="0.3">
      <c r="A1202"/>
      <c r="B1202"/>
      <c r="C1202"/>
      <c r="D1202"/>
      <c r="E1202" s="46"/>
    </row>
    <row r="1203" spans="1:5" x14ac:dyDescent="0.3">
      <c r="A1203"/>
      <c r="B1203"/>
      <c r="C1203"/>
      <c r="D1203"/>
      <c r="E1203" s="46"/>
    </row>
    <row r="1204" spans="1:5" x14ac:dyDescent="0.3">
      <c r="A1204"/>
      <c r="B1204"/>
      <c r="C1204"/>
      <c r="D1204"/>
      <c r="E1204" s="46"/>
    </row>
    <row r="1205" spans="1:5" x14ac:dyDescent="0.3">
      <c r="A1205"/>
      <c r="B1205"/>
      <c r="C1205"/>
      <c r="D1205"/>
      <c r="E1205" s="46"/>
    </row>
    <row r="1206" spans="1:5" x14ac:dyDescent="0.3">
      <c r="A1206"/>
      <c r="B1206"/>
      <c r="C1206"/>
      <c r="D1206"/>
      <c r="E1206" s="46"/>
    </row>
    <row r="1207" spans="1:5" x14ac:dyDescent="0.3">
      <c r="A1207"/>
      <c r="B1207"/>
      <c r="C1207"/>
      <c r="D1207"/>
      <c r="E1207" s="46"/>
    </row>
    <row r="1208" spans="1:5" x14ac:dyDescent="0.3">
      <c r="A1208"/>
      <c r="B1208"/>
      <c r="C1208"/>
      <c r="D1208"/>
      <c r="E1208" s="46"/>
    </row>
    <row r="1209" spans="1:5" x14ac:dyDescent="0.3">
      <c r="A1209"/>
      <c r="B1209"/>
      <c r="C1209"/>
      <c r="D1209"/>
      <c r="E1209" s="46"/>
    </row>
    <row r="1210" spans="1:5" x14ac:dyDescent="0.3">
      <c r="A1210"/>
      <c r="B1210"/>
      <c r="C1210"/>
      <c r="D1210"/>
      <c r="E1210" s="46"/>
    </row>
    <row r="1211" spans="1:5" x14ac:dyDescent="0.3">
      <c r="A1211"/>
      <c r="B1211"/>
      <c r="C1211"/>
      <c r="D1211"/>
      <c r="E1211" s="46"/>
    </row>
    <row r="1212" spans="1:5" x14ac:dyDescent="0.3">
      <c r="A1212"/>
      <c r="B1212"/>
      <c r="C1212"/>
      <c r="D1212"/>
      <c r="E1212" s="46"/>
    </row>
    <row r="1213" spans="1:5" x14ac:dyDescent="0.3">
      <c r="A1213"/>
      <c r="B1213"/>
      <c r="C1213"/>
      <c r="D1213"/>
      <c r="E1213" s="46"/>
    </row>
    <row r="1214" spans="1:5" x14ac:dyDescent="0.3">
      <c r="A1214"/>
      <c r="B1214"/>
      <c r="C1214"/>
      <c r="D1214"/>
      <c r="E1214" s="46"/>
    </row>
    <row r="1215" spans="1:5" x14ac:dyDescent="0.3">
      <c r="A1215"/>
      <c r="B1215"/>
      <c r="C1215"/>
      <c r="D1215"/>
      <c r="E1215" s="46"/>
    </row>
    <row r="1216" spans="1:5" x14ac:dyDescent="0.3">
      <c r="A1216"/>
      <c r="B1216"/>
      <c r="C1216"/>
      <c r="D1216"/>
      <c r="E1216" s="46"/>
    </row>
    <row r="1217" spans="1:5" x14ac:dyDescent="0.3">
      <c r="A1217"/>
      <c r="B1217"/>
      <c r="C1217"/>
      <c r="D1217"/>
      <c r="E1217" s="46"/>
    </row>
    <row r="1218" spans="1:5" x14ac:dyDescent="0.3">
      <c r="A1218"/>
      <c r="B1218"/>
      <c r="C1218"/>
      <c r="D1218"/>
      <c r="E1218" s="46"/>
    </row>
    <row r="1219" spans="1:5" x14ac:dyDescent="0.3">
      <c r="A1219"/>
      <c r="B1219"/>
      <c r="C1219"/>
      <c r="D1219"/>
      <c r="E1219" s="46"/>
    </row>
    <row r="1220" spans="1:5" x14ac:dyDescent="0.3">
      <c r="A1220"/>
      <c r="B1220"/>
      <c r="C1220"/>
      <c r="D1220"/>
      <c r="E1220" s="46"/>
    </row>
    <row r="1221" spans="1:5" x14ac:dyDescent="0.3">
      <c r="A1221"/>
      <c r="B1221"/>
      <c r="C1221"/>
      <c r="D1221"/>
      <c r="E1221" s="46"/>
    </row>
    <row r="1222" spans="1:5" x14ac:dyDescent="0.3">
      <c r="A1222"/>
      <c r="B1222"/>
      <c r="C1222"/>
      <c r="D1222"/>
      <c r="E1222" s="46"/>
    </row>
    <row r="1223" spans="1:5" x14ac:dyDescent="0.3">
      <c r="A1223"/>
      <c r="B1223"/>
      <c r="C1223"/>
      <c r="D1223"/>
      <c r="E1223" s="46"/>
    </row>
    <row r="1224" spans="1:5" x14ac:dyDescent="0.3">
      <c r="A1224"/>
      <c r="B1224"/>
      <c r="C1224"/>
      <c r="D1224"/>
      <c r="E1224" s="46"/>
    </row>
    <row r="1225" spans="1:5" x14ac:dyDescent="0.3">
      <c r="A1225"/>
      <c r="B1225"/>
      <c r="C1225"/>
      <c r="D1225"/>
      <c r="E1225" s="46"/>
    </row>
    <row r="1226" spans="1:5" x14ac:dyDescent="0.3">
      <c r="A1226"/>
      <c r="B1226"/>
      <c r="C1226"/>
      <c r="D1226"/>
      <c r="E1226" s="46"/>
    </row>
    <row r="1227" spans="1:5" x14ac:dyDescent="0.3">
      <c r="A1227"/>
      <c r="B1227"/>
      <c r="C1227"/>
      <c r="D1227"/>
      <c r="E1227" s="46"/>
    </row>
    <row r="1228" spans="1:5" x14ac:dyDescent="0.3">
      <c r="A1228"/>
      <c r="B1228"/>
      <c r="C1228"/>
      <c r="D1228"/>
      <c r="E1228" s="46"/>
    </row>
    <row r="1229" spans="1:5" x14ac:dyDescent="0.3">
      <c r="A1229"/>
      <c r="B1229"/>
      <c r="C1229"/>
      <c r="D1229"/>
      <c r="E1229" s="46"/>
    </row>
    <row r="1230" spans="1:5" x14ac:dyDescent="0.3">
      <c r="A1230"/>
      <c r="B1230"/>
      <c r="C1230"/>
      <c r="D1230"/>
      <c r="E1230" s="46"/>
    </row>
    <row r="1231" spans="1:5" x14ac:dyDescent="0.3">
      <c r="A1231"/>
      <c r="B1231"/>
      <c r="C1231"/>
      <c r="D1231"/>
      <c r="E1231" s="46"/>
    </row>
    <row r="1232" spans="1:5" x14ac:dyDescent="0.3">
      <c r="A1232"/>
      <c r="B1232"/>
      <c r="C1232"/>
      <c r="D1232"/>
      <c r="E1232" s="46"/>
    </row>
    <row r="1233" spans="1:5" x14ac:dyDescent="0.3">
      <c r="A1233"/>
      <c r="B1233"/>
      <c r="C1233"/>
      <c r="D1233"/>
      <c r="E1233" s="46"/>
    </row>
    <row r="1234" spans="1:5" x14ac:dyDescent="0.3">
      <c r="A1234"/>
      <c r="B1234"/>
      <c r="C1234"/>
      <c r="D1234"/>
      <c r="E1234" s="46"/>
    </row>
    <row r="1235" spans="1:5" x14ac:dyDescent="0.3">
      <c r="A1235"/>
      <c r="B1235"/>
      <c r="C1235"/>
      <c r="D1235"/>
      <c r="E1235" s="46"/>
    </row>
    <row r="1236" spans="1:5" x14ac:dyDescent="0.3">
      <c r="A1236"/>
      <c r="B1236"/>
      <c r="C1236"/>
      <c r="D1236"/>
      <c r="E1236" s="46"/>
    </row>
    <row r="1237" spans="1:5" x14ac:dyDescent="0.3">
      <c r="A1237"/>
      <c r="B1237"/>
      <c r="C1237"/>
      <c r="D1237"/>
      <c r="E1237" s="46"/>
    </row>
    <row r="1238" spans="1:5" x14ac:dyDescent="0.3">
      <c r="A1238"/>
      <c r="B1238"/>
      <c r="C1238"/>
      <c r="D1238"/>
      <c r="E1238" s="46"/>
    </row>
    <row r="1239" spans="1:5" x14ac:dyDescent="0.3">
      <c r="A1239"/>
      <c r="B1239"/>
      <c r="C1239"/>
      <c r="D1239"/>
      <c r="E1239" s="46"/>
    </row>
    <row r="1240" spans="1:5" x14ac:dyDescent="0.3">
      <c r="A1240"/>
      <c r="B1240"/>
      <c r="C1240"/>
      <c r="D1240"/>
      <c r="E1240" s="46"/>
    </row>
    <row r="1241" spans="1:5" x14ac:dyDescent="0.3">
      <c r="A1241"/>
      <c r="B1241"/>
      <c r="C1241"/>
      <c r="D1241"/>
      <c r="E1241" s="46"/>
    </row>
    <row r="1242" spans="1:5" x14ac:dyDescent="0.3">
      <c r="A1242"/>
      <c r="B1242"/>
      <c r="C1242"/>
      <c r="D1242"/>
      <c r="E1242" s="46"/>
    </row>
    <row r="1243" spans="1:5" x14ac:dyDescent="0.3">
      <c r="A1243"/>
      <c r="B1243"/>
      <c r="C1243"/>
      <c r="D1243"/>
      <c r="E1243" s="46"/>
    </row>
    <row r="1244" spans="1:5" x14ac:dyDescent="0.3">
      <c r="A1244"/>
      <c r="B1244"/>
      <c r="C1244"/>
      <c r="D1244"/>
      <c r="E1244" s="46"/>
    </row>
    <row r="1245" spans="1:5" x14ac:dyDescent="0.3">
      <c r="A1245"/>
      <c r="B1245"/>
      <c r="C1245"/>
      <c r="D1245"/>
      <c r="E1245" s="46"/>
    </row>
    <row r="1246" spans="1:5" x14ac:dyDescent="0.3">
      <c r="A1246"/>
      <c r="B1246"/>
      <c r="C1246"/>
      <c r="D1246"/>
      <c r="E1246" s="46"/>
    </row>
    <row r="1247" spans="1:5" x14ac:dyDescent="0.3">
      <c r="A1247"/>
      <c r="B1247"/>
      <c r="C1247"/>
      <c r="D1247"/>
      <c r="E1247" s="46"/>
    </row>
    <row r="1248" spans="1:5" x14ac:dyDescent="0.3">
      <c r="A1248"/>
      <c r="B1248"/>
      <c r="C1248"/>
      <c r="D1248"/>
      <c r="E1248" s="46"/>
    </row>
    <row r="1249" spans="1:5" x14ac:dyDescent="0.3">
      <c r="A1249"/>
      <c r="B1249"/>
      <c r="C1249"/>
      <c r="D1249"/>
      <c r="E1249" s="46"/>
    </row>
    <row r="1250" spans="1:5" x14ac:dyDescent="0.3">
      <c r="A1250"/>
      <c r="B1250"/>
      <c r="C1250"/>
      <c r="D1250"/>
      <c r="E1250" s="46"/>
    </row>
    <row r="1251" spans="1:5" x14ac:dyDescent="0.3">
      <c r="A1251"/>
      <c r="B1251"/>
      <c r="C1251"/>
      <c r="D1251"/>
      <c r="E1251" s="46"/>
    </row>
    <row r="1252" spans="1:5" x14ac:dyDescent="0.3">
      <c r="A1252"/>
      <c r="B1252"/>
      <c r="C1252"/>
      <c r="D1252"/>
      <c r="E1252" s="46"/>
    </row>
    <row r="1253" spans="1:5" x14ac:dyDescent="0.3">
      <c r="A1253"/>
      <c r="B1253"/>
      <c r="C1253"/>
      <c r="D1253"/>
      <c r="E1253" s="46"/>
    </row>
    <row r="1254" spans="1:5" x14ac:dyDescent="0.3">
      <c r="A1254"/>
      <c r="B1254"/>
      <c r="C1254"/>
      <c r="D1254"/>
      <c r="E1254" s="46"/>
    </row>
    <row r="1255" spans="1:5" x14ac:dyDescent="0.3">
      <c r="A1255"/>
      <c r="B1255"/>
      <c r="C1255"/>
      <c r="D1255"/>
      <c r="E1255" s="46"/>
    </row>
    <row r="1256" spans="1:5" x14ac:dyDescent="0.3">
      <c r="A1256"/>
      <c r="B1256"/>
      <c r="C1256"/>
      <c r="D1256"/>
      <c r="E1256" s="46"/>
    </row>
    <row r="1257" spans="1:5" x14ac:dyDescent="0.3">
      <c r="A1257"/>
      <c r="B1257"/>
      <c r="C1257"/>
      <c r="D1257"/>
      <c r="E1257" s="46"/>
    </row>
    <row r="1258" spans="1:5" x14ac:dyDescent="0.3">
      <c r="A1258"/>
      <c r="B1258"/>
      <c r="C1258"/>
      <c r="D1258"/>
      <c r="E1258" s="46"/>
    </row>
    <row r="1259" spans="1:5" x14ac:dyDescent="0.3">
      <c r="A1259"/>
      <c r="B1259"/>
      <c r="C1259"/>
      <c r="D1259"/>
      <c r="E1259" s="46"/>
    </row>
    <row r="1260" spans="1:5" x14ac:dyDescent="0.3">
      <c r="A1260"/>
      <c r="B1260"/>
      <c r="C1260"/>
      <c r="D1260"/>
      <c r="E1260" s="46"/>
    </row>
    <row r="1261" spans="1:5" x14ac:dyDescent="0.3">
      <c r="A1261"/>
      <c r="B1261"/>
      <c r="C1261"/>
      <c r="D1261"/>
      <c r="E1261" s="46"/>
    </row>
    <row r="1262" spans="1:5" x14ac:dyDescent="0.3">
      <c r="A1262"/>
      <c r="B1262"/>
      <c r="C1262"/>
      <c r="D1262"/>
      <c r="E1262" s="46"/>
    </row>
    <row r="1263" spans="1:5" x14ac:dyDescent="0.3">
      <c r="A1263"/>
      <c r="B1263"/>
      <c r="C1263"/>
      <c r="D1263"/>
      <c r="E1263" s="46"/>
    </row>
    <row r="1264" spans="1:5" x14ac:dyDescent="0.3">
      <c r="A1264"/>
      <c r="B1264"/>
      <c r="C1264"/>
      <c r="D1264"/>
      <c r="E1264" s="46"/>
    </row>
    <row r="1265" spans="1:5" x14ac:dyDescent="0.3">
      <c r="A1265"/>
      <c r="B1265"/>
      <c r="C1265"/>
      <c r="D1265"/>
      <c r="E1265" s="46"/>
    </row>
    <row r="1266" spans="1:5" x14ac:dyDescent="0.3">
      <c r="A1266"/>
      <c r="B1266"/>
      <c r="C1266"/>
      <c r="D1266"/>
      <c r="E1266" s="46"/>
    </row>
    <row r="1267" spans="1:5" x14ac:dyDescent="0.3">
      <c r="A1267"/>
      <c r="B1267"/>
      <c r="C1267"/>
      <c r="D1267"/>
      <c r="E1267" s="46"/>
    </row>
    <row r="1268" spans="1:5" x14ac:dyDescent="0.3">
      <c r="A1268"/>
      <c r="B1268"/>
      <c r="C1268"/>
      <c r="D1268"/>
      <c r="E1268" s="46"/>
    </row>
    <row r="1269" spans="1:5" x14ac:dyDescent="0.3">
      <c r="A1269"/>
      <c r="B1269"/>
      <c r="C1269"/>
      <c r="D1269"/>
      <c r="E1269" s="46"/>
    </row>
    <row r="1270" spans="1:5" x14ac:dyDescent="0.3">
      <c r="A1270"/>
      <c r="B1270"/>
      <c r="C1270"/>
      <c r="D1270"/>
      <c r="E1270" s="46"/>
    </row>
    <row r="1271" spans="1:5" x14ac:dyDescent="0.3">
      <c r="A1271"/>
      <c r="B1271"/>
      <c r="C1271"/>
      <c r="D1271"/>
      <c r="E1271" s="46"/>
    </row>
    <row r="1272" spans="1:5" x14ac:dyDescent="0.3">
      <c r="A1272"/>
      <c r="B1272"/>
      <c r="C1272"/>
      <c r="D1272"/>
      <c r="E1272" s="46"/>
    </row>
    <row r="1273" spans="1:5" x14ac:dyDescent="0.3">
      <c r="A1273"/>
      <c r="B1273"/>
      <c r="C1273"/>
      <c r="D1273"/>
      <c r="E1273" s="46"/>
    </row>
    <row r="1274" spans="1:5" x14ac:dyDescent="0.3">
      <c r="A1274"/>
      <c r="B1274"/>
      <c r="C1274"/>
      <c r="D1274"/>
      <c r="E1274" s="46"/>
    </row>
    <row r="1275" spans="1:5" x14ac:dyDescent="0.3">
      <c r="A1275"/>
      <c r="B1275"/>
      <c r="C1275"/>
      <c r="D1275"/>
      <c r="E1275" s="46"/>
    </row>
    <row r="1276" spans="1:5" x14ac:dyDescent="0.3">
      <c r="A1276"/>
      <c r="B1276"/>
      <c r="C1276"/>
      <c r="D1276"/>
      <c r="E1276" s="46"/>
    </row>
    <row r="1277" spans="1:5" x14ac:dyDescent="0.3">
      <c r="A1277"/>
      <c r="B1277"/>
      <c r="C1277"/>
      <c r="D1277"/>
      <c r="E1277" s="46"/>
    </row>
    <row r="1278" spans="1:5" x14ac:dyDescent="0.3">
      <c r="A1278"/>
      <c r="B1278"/>
      <c r="C1278"/>
      <c r="D1278"/>
      <c r="E1278" s="46"/>
    </row>
    <row r="1279" spans="1:5" x14ac:dyDescent="0.3">
      <c r="A1279"/>
      <c r="B1279"/>
      <c r="C1279"/>
      <c r="D1279"/>
      <c r="E1279" s="46"/>
    </row>
    <row r="1280" spans="1:5" x14ac:dyDescent="0.3">
      <c r="A1280"/>
      <c r="B1280"/>
      <c r="C1280"/>
      <c r="D1280"/>
      <c r="E1280" s="46"/>
    </row>
    <row r="1281" spans="1:5" x14ac:dyDescent="0.3">
      <c r="A1281"/>
      <c r="B1281"/>
      <c r="C1281"/>
      <c r="D1281"/>
      <c r="E1281" s="46"/>
    </row>
    <row r="1282" spans="1:5" x14ac:dyDescent="0.3">
      <c r="A1282"/>
      <c r="B1282"/>
      <c r="C1282"/>
      <c r="D1282"/>
      <c r="E1282" s="46"/>
    </row>
    <row r="1283" spans="1:5" x14ac:dyDescent="0.3">
      <c r="A1283"/>
      <c r="B1283"/>
      <c r="C1283"/>
      <c r="D1283"/>
      <c r="E1283" s="46"/>
    </row>
    <row r="1284" spans="1:5" x14ac:dyDescent="0.3">
      <c r="A1284"/>
      <c r="B1284"/>
      <c r="C1284"/>
      <c r="D1284"/>
      <c r="E1284" s="46"/>
    </row>
    <row r="1285" spans="1:5" x14ac:dyDescent="0.3">
      <c r="A1285"/>
      <c r="B1285"/>
      <c r="C1285"/>
      <c r="D1285"/>
      <c r="E1285" s="46"/>
    </row>
    <row r="1286" spans="1:5" x14ac:dyDescent="0.3">
      <c r="A1286"/>
      <c r="B1286"/>
      <c r="C1286"/>
      <c r="D1286"/>
      <c r="E1286" s="46"/>
    </row>
    <row r="1287" spans="1:5" x14ac:dyDescent="0.3">
      <c r="A1287"/>
      <c r="B1287"/>
      <c r="C1287"/>
      <c r="D1287"/>
      <c r="E1287" s="46"/>
    </row>
    <row r="1288" spans="1:5" x14ac:dyDescent="0.3">
      <c r="A1288"/>
      <c r="B1288"/>
      <c r="C1288"/>
      <c r="D1288"/>
      <c r="E1288" s="46"/>
    </row>
    <row r="1289" spans="1:5" x14ac:dyDescent="0.3">
      <c r="A1289"/>
      <c r="B1289"/>
      <c r="C1289"/>
      <c r="D1289"/>
      <c r="E1289" s="46"/>
    </row>
    <row r="1290" spans="1:5" x14ac:dyDescent="0.3">
      <c r="A1290"/>
      <c r="B1290"/>
      <c r="C1290"/>
      <c r="D1290"/>
      <c r="E1290" s="46"/>
    </row>
    <row r="1291" spans="1:5" x14ac:dyDescent="0.3">
      <c r="A1291"/>
      <c r="B1291"/>
      <c r="C1291"/>
      <c r="D1291"/>
      <c r="E1291" s="46"/>
    </row>
    <row r="1292" spans="1:5" x14ac:dyDescent="0.3">
      <c r="A1292"/>
      <c r="B1292"/>
      <c r="C1292"/>
      <c r="D1292"/>
      <c r="E1292" s="46"/>
    </row>
    <row r="1293" spans="1:5" x14ac:dyDescent="0.3">
      <c r="A1293"/>
      <c r="B1293"/>
      <c r="C1293"/>
      <c r="D1293"/>
      <c r="E1293" s="46"/>
    </row>
    <row r="1294" spans="1:5" x14ac:dyDescent="0.3">
      <c r="A1294"/>
      <c r="B1294"/>
      <c r="C1294"/>
      <c r="D1294"/>
      <c r="E1294" s="46"/>
    </row>
    <row r="1295" spans="1:5" x14ac:dyDescent="0.3">
      <c r="A1295"/>
      <c r="B1295"/>
      <c r="C1295"/>
      <c r="D1295"/>
      <c r="E1295" s="46"/>
    </row>
    <row r="1296" spans="1:5" x14ac:dyDescent="0.3">
      <c r="A1296"/>
      <c r="B1296"/>
      <c r="C1296"/>
      <c r="D1296"/>
      <c r="E1296" s="46"/>
    </row>
    <row r="1297" spans="1:5" x14ac:dyDescent="0.3">
      <c r="A1297"/>
      <c r="B1297"/>
      <c r="C1297"/>
      <c r="D1297"/>
      <c r="E1297" s="46"/>
    </row>
    <row r="1298" spans="1:5" x14ac:dyDescent="0.3">
      <c r="A1298"/>
      <c r="B1298"/>
      <c r="C1298"/>
      <c r="D1298"/>
      <c r="E1298" s="46"/>
    </row>
    <row r="1299" spans="1:5" x14ac:dyDescent="0.3">
      <c r="A1299"/>
      <c r="B1299"/>
      <c r="C1299"/>
      <c r="D1299"/>
      <c r="E1299" s="46"/>
    </row>
    <row r="1300" spans="1:5" x14ac:dyDescent="0.3">
      <c r="A1300"/>
      <c r="B1300"/>
      <c r="C1300"/>
      <c r="D1300"/>
      <c r="E1300" s="46"/>
    </row>
    <row r="1301" spans="1:5" x14ac:dyDescent="0.3">
      <c r="A1301"/>
      <c r="B1301"/>
      <c r="C1301"/>
      <c r="D1301"/>
      <c r="E1301" s="46"/>
    </row>
    <row r="1302" spans="1:5" x14ac:dyDescent="0.3">
      <c r="A1302"/>
      <c r="B1302"/>
      <c r="C1302"/>
      <c r="D1302"/>
      <c r="E1302" s="46"/>
    </row>
    <row r="1303" spans="1:5" x14ac:dyDescent="0.3">
      <c r="A1303"/>
      <c r="B1303"/>
      <c r="C1303"/>
      <c r="D1303"/>
      <c r="E1303" s="46"/>
    </row>
    <row r="1304" spans="1:5" x14ac:dyDescent="0.3">
      <c r="A1304"/>
      <c r="B1304"/>
      <c r="C1304"/>
      <c r="D1304"/>
      <c r="E1304" s="46"/>
    </row>
    <row r="1305" spans="1:5" x14ac:dyDescent="0.3">
      <c r="A1305"/>
      <c r="B1305"/>
      <c r="C1305"/>
      <c r="D1305"/>
      <c r="E1305" s="46"/>
    </row>
    <row r="1306" spans="1:5" x14ac:dyDescent="0.3">
      <c r="A1306"/>
      <c r="B1306"/>
      <c r="C1306"/>
      <c r="D1306"/>
      <c r="E1306" s="46"/>
    </row>
    <row r="1307" spans="1:5" x14ac:dyDescent="0.3">
      <c r="A1307"/>
      <c r="B1307"/>
      <c r="C1307"/>
      <c r="D1307"/>
      <c r="E1307" s="46"/>
    </row>
    <row r="1308" spans="1:5" x14ac:dyDescent="0.3">
      <c r="A1308"/>
      <c r="B1308"/>
      <c r="C1308"/>
      <c r="D1308"/>
      <c r="E1308" s="46"/>
    </row>
    <row r="1309" spans="1:5" x14ac:dyDescent="0.3">
      <c r="A1309"/>
      <c r="B1309"/>
      <c r="C1309"/>
      <c r="D1309"/>
      <c r="E1309" s="46"/>
    </row>
    <row r="1310" spans="1:5" x14ac:dyDescent="0.3">
      <c r="A1310"/>
      <c r="B1310"/>
      <c r="C1310"/>
      <c r="D1310"/>
      <c r="E1310" s="46"/>
    </row>
    <row r="1311" spans="1:5" x14ac:dyDescent="0.3">
      <c r="A1311"/>
      <c r="B1311"/>
      <c r="C1311"/>
      <c r="D1311"/>
      <c r="E1311" s="46"/>
    </row>
    <row r="1312" spans="1:5" x14ac:dyDescent="0.3">
      <c r="A1312"/>
      <c r="B1312"/>
      <c r="C1312"/>
      <c r="D1312"/>
      <c r="E1312" s="46"/>
    </row>
    <row r="1313" spans="1:5" x14ac:dyDescent="0.3">
      <c r="A1313"/>
      <c r="B1313"/>
      <c r="C1313"/>
      <c r="D1313"/>
      <c r="E1313" s="46"/>
    </row>
    <row r="1314" spans="1:5" x14ac:dyDescent="0.3">
      <c r="A1314"/>
      <c r="B1314"/>
      <c r="C1314"/>
      <c r="D1314"/>
      <c r="E1314" s="46"/>
    </row>
    <row r="1315" spans="1:5" x14ac:dyDescent="0.3">
      <c r="A1315"/>
      <c r="B1315"/>
      <c r="C1315"/>
      <c r="D1315"/>
      <c r="E1315" s="46"/>
    </row>
    <row r="1316" spans="1:5" x14ac:dyDescent="0.3">
      <c r="A1316"/>
      <c r="B1316"/>
      <c r="C1316"/>
      <c r="D1316"/>
      <c r="E1316" s="46"/>
    </row>
    <row r="1317" spans="1:5" x14ac:dyDescent="0.3">
      <c r="A1317"/>
      <c r="B1317"/>
      <c r="C1317"/>
      <c r="D1317"/>
      <c r="E1317" s="46"/>
    </row>
    <row r="1318" spans="1:5" x14ac:dyDescent="0.3">
      <c r="A1318"/>
      <c r="B1318"/>
      <c r="C1318"/>
      <c r="D1318"/>
      <c r="E1318" s="46"/>
    </row>
    <row r="1319" spans="1:5" x14ac:dyDescent="0.3">
      <c r="A1319"/>
      <c r="B1319"/>
      <c r="C1319"/>
      <c r="D1319"/>
      <c r="E1319" s="46"/>
    </row>
    <row r="1320" spans="1:5" x14ac:dyDescent="0.3">
      <c r="A1320"/>
      <c r="B1320"/>
      <c r="C1320"/>
      <c r="D1320"/>
      <c r="E1320" s="46"/>
    </row>
    <row r="1321" spans="1:5" x14ac:dyDescent="0.3">
      <c r="A1321"/>
      <c r="B1321"/>
      <c r="C1321"/>
      <c r="D1321"/>
      <c r="E1321" s="46"/>
    </row>
    <row r="1322" spans="1:5" x14ac:dyDescent="0.3">
      <c r="A1322"/>
      <c r="B1322"/>
      <c r="C1322"/>
      <c r="D1322"/>
      <c r="E1322" s="46"/>
    </row>
    <row r="1323" spans="1:5" x14ac:dyDescent="0.3">
      <c r="A1323"/>
      <c r="B1323"/>
      <c r="C1323"/>
      <c r="D1323"/>
      <c r="E1323" s="46"/>
    </row>
    <row r="1324" spans="1:5" x14ac:dyDescent="0.3">
      <c r="A1324"/>
      <c r="B1324"/>
      <c r="C1324"/>
      <c r="D1324"/>
      <c r="E1324" s="46"/>
    </row>
    <row r="1325" spans="1:5" x14ac:dyDescent="0.3">
      <c r="A1325"/>
      <c r="B1325"/>
      <c r="C1325"/>
      <c r="D1325"/>
      <c r="E1325" s="46"/>
    </row>
    <row r="1326" spans="1:5" x14ac:dyDescent="0.3">
      <c r="A1326"/>
      <c r="B1326"/>
      <c r="C1326"/>
      <c r="D1326"/>
      <c r="E1326" s="46"/>
    </row>
    <row r="1327" spans="1:5" x14ac:dyDescent="0.3">
      <c r="A1327"/>
      <c r="B1327"/>
      <c r="C1327"/>
      <c r="D1327"/>
      <c r="E1327" s="46"/>
    </row>
    <row r="1328" spans="1:5" x14ac:dyDescent="0.3">
      <c r="A1328"/>
      <c r="B1328"/>
      <c r="C1328"/>
      <c r="D1328"/>
      <c r="E1328" s="46"/>
    </row>
    <row r="1329" spans="1:5" x14ac:dyDescent="0.3">
      <c r="A1329"/>
      <c r="B1329"/>
      <c r="C1329"/>
      <c r="D1329"/>
      <c r="E1329" s="46"/>
    </row>
    <row r="1330" spans="1:5" x14ac:dyDescent="0.3">
      <c r="A1330"/>
      <c r="B1330"/>
      <c r="C1330"/>
      <c r="D1330"/>
      <c r="E1330" s="46"/>
    </row>
    <row r="1331" spans="1:5" x14ac:dyDescent="0.3">
      <c r="A1331"/>
      <c r="B1331"/>
      <c r="C1331"/>
      <c r="D1331"/>
      <c r="E1331" s="46"/>
    </row>
    <row r="1332" spans="1:5" x14ac:dyDescent="0.3">
      <c r="A1332"/>
      <c r="B1332"/>
      <c r="C1332"/>
      <c r="D1332"/>
      <c r="E1332" s="46"/>
    </row>
    <row r="1333" spans="1:5" x14ac:dyDescent="0.3">
      <c r="A1333"/>
      <c r="B1333"/>
      <c r="C1333"/>
      <c r="D1333"/>
      <c r="E1333" s="46"/>
    </row>
    <row r="1334" spans="1:5" x14ac:dyDescent="0.3">
      <c r="A1334"/>
      <c r="B1334"/>
      <c r="C1334"/>
      <c r="D1334"/>
      <c r="E1334" s="46"/>
    </row>
    <row r="1335" spans="1:5" x14ac:dyDescent="0.3">
      <c r="A1335"/>
      <c r="B1335"/>
      <c r="C1335"/>
      <c r="D1335"/>
      <c r="E1335" s="46"/>
    </row>
    <row r="1336" spans="1:5" x14ac:dyDescent="0.3">
      <c r="A1336"/>
      <c r="B1336"/>
      <c r="C1336"/>
      <c r="D1336"/>
      <c r="E1336" s="46"/>
    </row>
    <row r="1337" spans="1:5" x14ac:dyDescent="0.3">
      <c r="A1337"/>
      <c r="B1337"/>
      <c r="C1337"/>
      <c r="D1337"/>
      <c r="E1337" s="46"/>
    </row>
    <row r="1338" spans="1:5" x14ac:dyDescent="0.3">
      <c r="A1338"/>
      <c r="B1338"/>
      <c r="C1338"/>
      <c r="D1338"/>
      <c r="E1338" s="46"/>
    </row>
    <row r="1339" spans="1:5" x14ac:dyDescent="0.3">
      <c r="A1339"/>
      <c r="B1339"/>
      <c r="C1339"/>
      <c r="D1339"/>
      <c r="E1339" s="46"/>
    </row>
    <row r="1340" spans="1:5" x14ac:dyDescent="0.3">
      <c r="A1340"/>
      <c r="B1340"/>
      <c r="C1340"/>
      <c r="D1340"/>
      <c r="E1340" s="46"/>
    </row>
    <row r="1341" spans="1:5" x14ac:dyDescent="0.3">
      <c r="A1341"/>
      <c r="B1341"/>
      <c r="C1341"/>
      <c r="D1341"/>
      <c r="E1341" s="46"/>
    </row>
    <row r="1342" spans="1:5" x14ac:dyDescent="0.3">
      <c r="A1342"/>
      <c r="B1342"/>
      <c r="C1342"/>
      <c r="D1342"/>
      <c r="E1342" s="46"/>
    </row>
    <row r="1343" spans="1:5" x14ac:dyDescent="0.3">
      <c r="A1343"/>
      <c r="B1343"/>
      <c r="C1343"/>
      <c r="D1343"/>
      <c r="E1343" s="46"/>
    </row>
    <row r="1344" spans="1:5" x14ac:dyDescent="0.3">
      <c r="A1344"/>
      <c r="B1344"/>
      <c r="C1344"/>
      <c r="D1344"/>
      <c r="E1344" s="46"/>
    </row>
    <row r="1345" spans="1:5" x14ac:dyDescent="0.3">
      <c r="A1345"/>
      <c r="B1345"/>
      <c r="C1345"/>
      <c r="D1345"/>
      <c r="E1345" s="46"/>
    </row>
    <row r="1346" spans="1:5" x14ac:dyDescent="0.3">
      <c r="A1346"/>
      <c r="B1346"/>
      <c r="C1346"/>
      <c r="D1346"/>
      <c r="E1346" s="46"/>
    </row>
    <row r="1347" spans="1:5" x14ac:dyDescent="0.3">
      <c r="A1347"/>
      <c r="B1347"/>
      <c r="C1347"/>
      <c r="D1347"/>
      <c r="E1347" s="46"/>
    </row>
    <row r="1348" spans="1:5" x14ac:dyDescent="0.3">
      <c r="A1348"/>
      <c r="B1348"/>
      <c r="C1348"/>
      <c r="D1348"/>
      <c r="E1348" s="46"/>
    </row>
    <row r="1349" spans="1:5" x14ac:dyDescent="0.3">
      <c r="A1349"/>
      <c r="B1349"/>
      <c r="C1349"/>
      <c r="D1349"/>
      <c r="E1349" s="46"/>
    </row>
    <row r="1350" spans="1:5" x14ac:dyDescent="0.3">
      <c r="A1350"/>
      <c r="B1350"/>
      <c r="C1350"/>
      <c r="D1350"/>
      <c r="E1350" s="46"/>
    </row>
    <row r="1351" spans="1:5" x14ac:dyDescent="0.3">
      <c r="A1351"/>
      <c r="B1351"/>
      <c r="C1351"/>
      <c r="D1351"/>
      <c r="E1351" s="46"/>
    </row>
    <row r="1352" spans="1:5" x14ac:dyDescent="0.3">
      <c r="A1352"/>
      <c r="B1352"/>
      <c r="C1352"/>
      <c r="D1352"/>
      <c r="E1352" s="46"/>
    </row>
    <row r="1353" spans="1:5" x14ac:dyDescent="0.3">
      <c r="A1353"/>
      <c r="B1353"/>
      <c r="C1353"/>
      <c r="D1353"/>
      <c r="E1353" s="46"/>
    </row>
    <row r="1354" spans="1:5" x14ac:dyDescent="0.3">
      <c r="A1354"/>
      <c r="B1354"/>
      <c r="C1354"/>
      <c r="D1354"/>
      <c r="E1354" s="46"/>
    </row>
    <row r="1355" spans="1:5" x14ac:dyDescent="0.3">
      <c r="A1355"/>
      <c r="B1355"/>
      <c r="C1355"/>
      <c r="D1355"/>
      <c r="E1355" s="46"/>
    </row>
    <row r="1356" spans="1:5" x14ac:dyDescent="0.3">
      <c r="A1356"/>
      <c r="B1356"/>
      <c r="C1356"/>
      <c r="D1356"/>
      <c r="E1356" s="46"/>
    </row>
    <row r="1357" spans="1:5" x14ac:dyDescent="0.3">
      <c r="A1357"/>
      <c r="B1357"/>
      <c r="C1357"/>
      <c r="D1357"/>
      <c r="E1357" s="46"/>
    </row>
    <row r="1358" spans="1:5" x14ac:dyDescent="0.3">
      <c r="A1358"/>
      <c r="B1358"/>
      <c r="C1358"/>
      <c r="D1358"/>
      <c r="E1358" s="46"/>
    </row>
    <row r="1359" spans="1:5" x14ac:dyDescent="0.3">
      <c r="A1359"/>
      <c r="B1359"/>
      <c r="C1359"/>
      <c r="D1359"/>
      <c r="E1359" s="46"/>
    </row>
    <row r="1360" spans="1:5" x14ac:dyDescent="0.3">
      <c r="A1360"/>
      <c r="B1360"/>
      <c r="C1360"/>
      <c r="D1360"/>
      <c r="E1360" s="46"/>
    </row>
    <row r="1361" spans="1:5" x14ac:dyDescent="0.3">
      <c r="A1361"/>
      <c r="B1361"/>
      <c r="C1361"/>
      <c r="D1361"/>
      <c r="E1361" s="46"/>
    </row>
    <row r="1362" spans="1:5" x14ac:dyDescent="0.3">
      <c r="A1362"/>
      <c r="B1362"/>
      <c r="C1362"/>
      <c r="D1362"/>
      <c r="E1362" s="46"/>
    </row>
    <row r="1363" spans="1:5" x14ac:dyDescent="0.3">
      <c r="A1363"/>
      <c r="B1363"/>
      <c r="C1363"/>
      <c r="D1363"/>
      <c r="E1363" s="46"/>
    </row>
    <row r="1364" spans="1:5" x14ac:dyDescent="0.3">
      <c r="A1364"/>
      <c r="B1364"/>
      <c r="C1364"/>
      <c r="D1364"/>
      <c r="E1364" s="46"/>
    </row>
    <row r="1365" spans="1:5" x14ac:dyDescent="0.3">
      <c r="A1365"/>
      <c r="B1365"/>
      <c r="C1365"/>
      <c r="D1365"/>
      <c r="E1365" s="46"/>
    </row>
    <row r="1366" spans="1:5" x14ac:dyDescent="0.3">
      <c r="A1366"/>
      <c r="B1366"/>
      <c r="C1366"/>
      <c r="D1366"/>
      <c r="E1366" s="46"/>
    </row>
    <row r="1367" spans="1:5" x14ac:dyDescent="0.3">
      <c r="A1367"/>
      <c r="B1367"/>
      <c r="C1367"/>
      <c r="D1367"/>
      <c r="E1367" s="46"/>
    </row>
    <row r="1368" spans="1:5" x14ac:dyDescent="0.3">
      <c r="A1368"/>
      <c r="B1368"/>
      <c r="C1368"/>
      <c r="D1368"/>
      <c r="E1368" s="46"/>
    </row>
    <row r="1369" spans="1:5" x14ac:dyDescent="0.3">
      <c r="A1369"/>
      <c r="B1369"/>
      <c r="C1369"/>
      <c r="D1369"/>
      <c r="E1369" s="46"/>
    </row>
    <row r="1370" spans="1:5" x14ac:dyDescent="0.3">
      <c r="A1370"/>
      <c r="B1370"/>
      <c r="C1370"/>
      <c r="D1370"/>
      <c r="E1370" s="46"/>
    </row>
    <row r="1371" spans="1:5" x14ac:dyDescent="0.3">
      <c r="A1371"/>
      <c r="B1371"/>
      <c r="C1371"/>
      <c r="D1371"/>
      <c r="E1371" s="46"/>
    </row>
    <row r="1372" spans="1:5" x14ac:dyDescent="0.3">
      <c r="A1372"/>
      <c r="B1372"/>
      <c r="C1372"/>
      <c r="D1372"/>
      <c r="E1372" s="46"/>
    </row>
    <row r="1373" spans="1:5" x14ac:dyDescent="0.3">
      <c r="A1373"/>
      <c r="B1373"/>
      <c r="C1373"/>
      <c r="D1373"/>
      <c r="E1373" s="46"/>
    </row>
    <row r="1374" spans="1:5" x14ac:dyDescent="0.3">
      <c r="A1374"/>
      <c r="B1374"/>
      <c r="C1374"/>
      <c r="D1374"/>
      <c r="E1374" s="46"/>
    </row>
    <row r="1375" spans="1:5" x14ac:dyDescent="0.3">
      <c r="A1375"/>
      <c r="B1375"/>
      <c r="C1375"/>
      <c r="D1375"/>
      <c r="E1375" s="46"/>
    </row>
    <row r="1376" spans="1:5" x14ac:dyDescent="0.3">
      <c r="A1376"/>
      <c r="B1376"/>
      <c r="C1376"/>
      <c r="D1376"/>
      <c r="E1376" s="46"/>
    </row>
    <row r="1377" spans="1:5" x14ac:dyDescent="0.3">
      <c r="A1377"/>
      <c r="B1377"/>
      <c r="C1377"/>
      <c r="D1377"/>
      <c r="E1377" s="46"/>
    </row>
    <row r="1378" spans="1:5" x14ac:dyDescent="0.3">
      <c r="A1378"/>
      <c r="B1378"/>
      <c r="C1378"/>
      <c r="D1378"/>
      <c r="E1378" s="46"/>
    </row>
    <row r="1379" spans="1:5" x14ac:dyDescent="0.3">
      <c r="A1379"/>
      <c r="B1379"/>
      <c r="C1379"/>
      <c r="D1379"/>
      <c r="E1379" s="46"/>
    </row>
    <row r="1380" spans="1:5" x14ac:dyDescent="0.3">
      <c r="A1380"/>
      <c r="B1380"/>
      <c r="C1380"/>
      <c r="D1380"/>
      <c r="E1380" s="46"/>
    </row>
    <row r="1381" spans="1:5" x14ac:dyDescent="0.3">
      <c r="A1381"/>
      <c r="B1381"/>
      <c r="C1381"/>
      <c r="D1381"/>
      <c r="E1381" s="46"/>
    </row>
    <row r="1382" spans="1:5" x14ac:dyDescent="0.3">
      <c r="A1382"/>
      <c r="B1382"/>
      <c r="C1382"/>
      <c r="D1382"/>
      <c r="E1382" s="46"/>
    </row>
    <row r="1383" spans="1:5" x14ac:dyDescent="0.3">
      <c r="A1383"/>
      <c r="B1383"/>
      <c r="C1383"/>
      <c r="D1383"/>
      <c r="E1383" s="46"/>
    </row>
    <row r="1384" spans="1:5" x14ac:dyDescent="0.3">
      <c r="A1384"/>
      <c r="B1384"/>
      <c r="C1384"/>
      <c r="D1384"/>
      <c r="E1384" s="46"/>
    </row>
    <row r="1385" spans="1:5" x14ac:dyDescent="0.3">
      <c r="A1385"/>
      <c r="B1385"/>
      <c r="C1385"/>
      <c r="D1385"/>
      <c r="E1385" s="46"/>
    </row>
    <row r="1386" spans="1:5" x14ac:dyDescent="0.3">
      <c r="A1386"/>
      <c r="B1386"/>
      <c r="C1386"/>
      <c r="D1386"/>
      <c r="E1386" s="46"/>
    </row>
    <row r="1387" spans="1:5" x14ac:dyDescent="0.3">
      <c r="A1387"/>
      <c r="B1387"/>
      <c r="C1387"/>
      <c r="D1387"/>
      <c r="E1387" s="46"/>
    </row>
    <row r="1388" spans="1:5" x14ac:dyDescent="0.3">
      <c r="A1388"/>
      <c r="B1388"/>
      <c r="C1388"/>
      <c r="D1388"/>
      <c r="E1388" s="46"/>
    </row>
    <row r="1389" spans="1:5" x14ac:dyDescent="0.3">
      <c r="A1389"/>
      <c r="B1389"/>
      <c r="C1389"/>
      <c r="D1389"/>
      <c r="E1389" s="46"/>
    </row>
    <row r="1390" spans="1:5" x14ac:dyDescent="0.3">
      <c r="A1390"/>
      <c r="B1390"/>
      <c r="C1390"/>
      <c r="D1390"/>
      <c r="E1390" s="46"/>
    </row>
    <row r="1391" spans="1:5" x14ac:dyDescent="0.3">
      <c r="A1391"/>
      <c r="B1391"/>
      <c r="C1391"/>
      <c r="D1391"/>
      <c r="E1391" s="46"/>
    </row>
    <row r="1392" spans="1:5" x14ac:dyDescent="0.3">
      <c r="A1392"/>
      <c r="B1392"/>
      <c r="C1392"/>
      <c r="D1392"/>
      <c r="E1392" s="46"/>
    </row>
    <row r="1393" spans="1:5" x14ac:dyDescent="0.3">
      <c r="A1393"/>
      <c r="B1393"/>
      <c r="C1393"/>
      <c r="D1393"/>
      <c r="E1393" s="46"/>
    </row>
    <row r="1394" spans="1:5" x14ac:dyDescent="0.3">
      <c r="A1394"/>
      <c r="B1394"/>
      <c r="C1394"/>
      <c r="D1394"/>
      <c r="E1394" s="46"/>
    </row>
    <row r="1395" spans="1:5" x14ac:dyDescent="0.3">
      <c r="A1395"/>
      <c r="B1395"/>
      <c r="C1395"/>
      <c r="D1395"/>
      <c r="E1395" s="46"/>
    </row>
    <row r="1396" spans="1:5" x14ac:dyDescent="0.3">
      <c r="A1396"/>
      <c r="B1396"/>
      <c r="C1396"/>
      <c r="D1396"/>
      <c r="E1396" s="46"/>
    </row>
    <row r="1397" spans="1:5" x14ac:dyDescent="0.3">
      <c r="A1397"/>
      <c r="B1397"/>
      <c r="C1397"/>
      <c r="D1397"/>
      <c r="E1397" s="46"/>
    </row>
    <row r="1398" spans="1:5" x14ac:dyDescent="0.3">
      <c r="A1398"/>
      <c r="B1398"/>
      <c r="C1398"/>
      <c r="D1398"/>
      <c r="E1398" s="46"/>
    </row>
    <row r="1399" spans="1:5" x14ac:dyDescent="0.3">
      <c r="A1399"/>
      <c r="B1399"/>
      <c r="C1399"/>
      <c r="D1399"/>
      <c r="E1399" s="46"/>
    </row>
    <row r="1400" spans="1:5" x14ac:dyDescent="0.3">
      <c r="A1400"/>
      <c r="B1400"/>
      <c r="C1400"/>
      <c r="D1400"/>
      <c r="E1400" s="46"/>
    </row>
    <row r="1401" spans="1:5" x14ac:dyDescent="0.3">
      <c r="A1401"/>
      <c r="B1401"/>
      <c r="C1401"/>
      <c r="D1401"/>
      <c r="E1401" s="46"/>
    </row>
    <row r="1402" spans="1:5" x14ac:dyDescent="0.3">
      <c r="A1402"/>
      <c r="B1402"/>
      <c r="C1402"/>
      <c r="D1402"/>
      <c r="E1402" s="46"/>
    </row>
    <row r="1403" spans="1:5" x14ac:dyDescent="0.3">
      <c r="A1403"/>
      <c r="B1403"/>
      <c r="C1403"/>
      <c r="D1403"/>
      <c r="E1403" s="46"/>
    </row>
    <row r="1404" spans="1:5" x14ac:dyDescent="0.3">
      <c r="A1404"/>
      <c r="B1404"/>
      <c r="C1404"/>
      <c r="D1404"/>
      <c r="E1404" s="46"/>
    </row>
    <row r="1405" spans="1:5" x14ac:dyDescent="0.3">
      <c r="A1405"/>
      <c r="B1405"/>
      <c r="C1405"/>
      <c r="D1405"/>
      <c r="E1405" s="46"/>
    </row>
    <row r="1406" spans="1:5" x14ac:dyDescent="0.3">
      <c r="A1406"/>
      <c r="B1406"/>
      <c r="C1406"/>
      <c r="D1406"/>
      <c r="E1406" s="46"/>
    </row>
    <row r="1407" spans="1:5" x14ac:dyDescent="0.3">
      <c r="A1407"/>
      <c r="B1407"/>
      <c r="C1407"/>
      <c r="D1407"/>
      <c r="E1407" s="46"/>
    </row>
    <row r="1408" spans="1:5" x14ac:dyDescent="0.3">
      <c r="A1408"/>
      <c r="B1408"/>
      <c r="C1408"/>
      <c r="D1408"/>
      <c r="E1408" s="46"/>
    </row>
    <row r="1409" spans="1:5" x14ac:dyDescent="0.3">
      <c r="A1409"/>
      <c r="B1409"/>
      <c r="C1409"/>
      <c r="D1409"/>
      <c r="E1409" s="46"/>
    </row>
    <row r="1410" spans="1:5" x14ac:dyDescent="0.3">
      <c r="A1410"/>
      <c r="B1410"/>
      <c r="C1410"/>
      <c r="D1410"/>
      <c r="E1410" s="46"/>
    </row>
    <row r="1411" spans="1:5" x14ac:dyDescent="0.3">
      <c r="A1411"/>
      <c r="B1411"/>
      <c r="C1411"/>
      <c r="D1411"/>
      <c r="E1411" s="46"/>
    </row>
    <row r="1412" spans="1:5" x14ac:dyDescent="0.3">
      <c r="A1412"/>
      <c r="B1412"/>
      <c r="C1412"/>
      <c r="D1412"/>
      <c r="E1412" s="46"/>
    </row>
    <row r="1413" spans="1:5" x14ac:dyDescent="0.3">
      <c r="A1413"/>
      <c r="B1413"/>
      <c r="C1413"/>
      <c r="D1413"/>
      <c r="E1413" s="46"/>
    </row>
    <row r="1414" spans="1:5" x14ac:dyDescent="0.3">
      <c r="A1414"/>
      <c r="B1414"/>
      <c r="C1414"/>
      <c r="D1414"/>
      <c r="E1414" s="46"/>
    </row>
    <row r="1415" spans="1:5" x14ac:dyDescent="0.3">
      <c r="A1415"/>
      <c r="B1415"/>
      <c r="C1415"/>
      <c r="D1415"/>
      <c r="E1415" s="46"/>
    </row>
    <row r="1416" spans="1:5" x14ac:dyDescent="0.3">
      <c r="A1416"/>
      <c r="B1416"/>
      <c r="C1416"/>
      <c r="D1416"/>
      <c r="E1416" s="46"/>
    </row>
    <row r="1417" spans="1:5" x14ac:dyDescent="0.3">
      <c r="A1417"/>
      <c r="B1417"/>
      <c r="C1417"/>
      <c r="D1417"/>
      <c r="E1417" s="46"/>
    </row>
    <row r="1418" spans="1:5" x14ac:dyDescent="0.3">
      <c r="A1418"/>
      <c r="B1418"/>
      <c r="C1418"/>
      <c r="D1418"/>
      <c r="E1418" s="46"/>
    </row>
    <row r="1419" spans="1:5" x14ac:dyDescent="0.3">
      <c r="A1419"/>
      <c r="B1419"/>
      <c r="C1419"/>
      <c r="D1419"/>
      <c r="E1419" s="46"/>
    </row>
    <row r="1420" spans="1:5" x14ac:dyDescent="0.3">
      <c r="A1420"/>
      <c r="B1420"/>
      <c r="C1420"/>
      <c r="D1420"/>
      <c r="E1420" s="46"/>
    </row>
    <row r="1421" spans="1:5" x14ac:dyDescent="0.3">
      <c r="A1421"/>
      <c r="B1421"/>
      <c r="C1421"/>
      <c r="D1421"/>
      <c r="E1421" s="46"/>
    </row>
    <row r="1422" spans="1:5" x14ac:dyDescent="0.3">
      <c r="A1422"/>
      <c r="B1422"/>
      <c r="C1422"/>
      <c r="D1422"/>
      <c r="E1422" s="46"/>
    </row>
    <row r="1423" spans="1:5" x14ac:dyDescent="0.3">
      <c r="A1423"/>
      <c r="B1423"/>
      <c r="C1423"/>
      <c r="D1423"/>
      <c r="E1423" s="46"/>
    </row>
    <row r="1424" spans="1:5" x14ac:dyDescent="0.3">
      <c r="A1424"/>
      <c r="B1424"/>
      <c r="C1424"/>
      <c r="D1424"/>
      <c r="E1424" s="46"/>
    </row>
    <row r="1425" spans="1:5" x14ac:dyDescent="0.3">
      <c r="A1425"/>
      <c r="B1425"/>
      <c r="C1425"/>
      <c r="D1425"/>
      <c r="E1425" s="46"/>
    </row>
    <row r="1426" spans="1:5" x14ac:dyDescent="0.3">
      <c r="A1426"/>
      <c r="B1426"/>
      <c r="C1426"/>
      <c r="D1426"/>
      <c r="E1426" s="46"/>
    </row>
    <row r="1427" spans="1:5" x14ac:dyDescent="0.3">
      <c r="A1427"/>
      <c r="B1427"/>
      <c r="C1427"/>
      <c r="D1427"/>
      <c r="E1427" s="46"/>
    </row>
    <row r="1428" spans="1:5" x14ac:dyDescent="0.3">
      <c r="A1428"/>
      <c r="B1428"/>
      <c r="C1428"/>
      <c r="D1428"/>
      <c r="E1428" s="46"/>
    </row>
    <row r="1429" spans="1:5" x14ac:dyDescent="0.3">
      <c r="A1429"/>
      <c r="B1429"/>
      <c r="C1429"/>
      <c r="D1429"/>
      <c r="E1429" s="46"/>
    </row>
    <row r="1430" spans="1:5" x14ac:dyDescent="0.3">
      <c r="A1430"/>
      <c r="B1430"/>
      <c r="C1430"/>
      <c r="D1430"/>
      <c r="E1430" s="46"/>
    </row>
    <row r="1431" spans="1:5" x14ac:dyDescent="0.3">
      <c r="A1431"/>
      <c r="B1431"/>
      <c r="C1431"/>
      <c r="D1431"/>
      <c r="E1431" s="46"/>
    </row>
    <row r="1432" spans="1:5" x14ac:dyDescent="0.3">
      <c r="A1432"/>
      <c r="B1432"/>
      <c r="C1432"/>
      <c r="D1432"/>
      <c r="E1432" s="46"/>
    </row>
    <row r="1433" spans="1:5" x14ac:dyDescent="0.3">
      <c r="A1433"/>
      <c r="B1433"/>
      <c r="C1433"/>
      <c r="D1433"/>
      <c r="E1433" s="46"/>
    </row>
    <row r="1434" spans="1:5" x14ac:dyDescent="0.3">
      <c r="A1434"/>
      <c r="B1434"/>
      <c r="C1434"/>
      <c r="D1434"/>
      <c r="E1434" s="46"/>
    </row>
    <row r="1435" spans="1:5" x14ac:dyDescent="0.3">
      <c r="A1435"/>
      <c r="B1435"/>
      <c r="C1435"/>
      <c r="D1435"/>
      <c r="E1435" s="46"/>
    </row>
    <row r="1436" spans="1:5" x14ac:dyDescent="0.3">
      <c r="A1436"/>
      <c r="B1436"/>
      <c r="C1436"/>
      <c r="D1436"/>
      <c r="E1436" s="46"/>
    </row>
    <row r="1437" spans="1:5" x14ac:dyDescent="0.3">
      <c r="A1437"/>
      <c r="B1437"/>
      <c r="C1437"/>
      <c r="D1437"/>
      <c r="E1437" s="46"/>
    </row>
    <row r="1438" spans="1:5" x14ac:dyDescent="0.3">
      <c r="A1438"/>
      <c r="B1438"/>
      <c r="C1438"/>
      <c r="D1438"/>
      <c r="E1438" s="46"/>
    </row>
    <row r="1439" spans="1:5" x14ac:dyDescent="0.3">
      <c r="A1439"/>
      <c r="B1439"/>
      <c r="C1439"/>
      <c r="D1439"/>
      <c r="E1439" s="46"/>
    </row>
    <row r="1440" spans="1:5" x14ac:dyDescent="0.3">
      <c r="A1440"/>
      <c r="B1440"/>
      <c r="C1440"/>
      <c r="D1440"/>
      <c r="E1440" s="46"/>
    </row>
    <row r="1441" spans="1:5" x14ac:dyDescent="0.3">
      <c r="A1441"/>
      <c r="B1441"/>
      <c r="C1441"/>
      <c r="D1441"/>
      <c r="E1441" s="46"/>
    </row>
    <row r="1442" spans="1:5" x14ac:dyDescent="0.3">
      <c r="A1442"/>
      <c r="B1442"/>
      <c r="C1442"/>
      <c r="D1442"/>
      <c r="E1442" s="46"/>
    </row>
    <row r="1443" spans="1:5" x14ac:dyDescent="0.3">
      <c r="A1443"/>
      <c r="B1443"/>
      <c r="C1443"/>
      <c r="D1443"/>
      <c r="E1443" s="46"/>
    </row>
    <row r="1444" spans="1:5" x14ac:dyDescent="0.3">
      <c r="A1444"/>
      <c r="B1444"/>
      <c r="C1444"/>
      <c r="D1444"/>
      <c r="E1444" s="46"/>
    </row>
    <row r="1445" spans="1:5" x14ac:dyDescent="0.3">
      <c r="A1445"/>
      <c r="B1445"/>
      <c r="C1445"/>
      <c r="D1445"/>
      <c r="E1445" s="46"/>
    </row>
    <row r="1446" spans="1:5" x14ac:dyDescent="0.3">
      <c r="A1446"/>
      <c r="B1446"/>
      <c r="C1446"/>
      <c r="D1446"/>
      <c r="E1446" s="46"/>
    </row>
    <row r="1447" spans="1:5" x14ac:dyDescent="0.3">
      <c r="A1447"/>
      <c r="B1447"/>
      <c r="C1447"/>
      <c r="D1447"/>
      <c r="E1447" s="46"/>
    </row>
    <row r="1448" spans="1:5" x14ac:dyDescent="0.3">
      <c r="A1448"/>
      <c r="B1448"/>
      <c r="C1448"/>
      <c r="D1448"/>
      <c r="E1448" s="46"/>
    </row>
    <row r="1449" spans="1:5" x14ac:dyDescent="0.3">
      <c r="A1449"/>
      <c r="B1449"/>
      <c r="C1449"/>
      <c r="D1449"/>
      <c r="E1449" s="46"/>
    </row>
    <row r="1450" spans="1:5" x14ac:dyDescent="0.3">
      <c r="A1450"/>
      <c r="B1450"/>
      <c r="C1450"/>
      <c r="D1450"/>
      <c r="E1450" s="46"/>
    </row>
    <row r="1451" spans="1:5" x14ac:dyDescent="0.3">
      <c r="A1451"/>
      <c r="B1451"/>
      <c r="C1451"/>
      <c r="D1451"/>
      <c r="E1451" s="46"/>
    </row>
    <row r="1452" spans="1:5" x14ac:dyDescent="0.3">
      <c r="A1452"/>
      <c r="B1452"/>
      <c r="C1452"/>
      <c r="D1452"/>
      <c r="E1452" s="46"/>
    </row>
    <row r="1453" spans="1:5" x14ac:dyDescent="0.3">
      <c r="A1453"/>
      <c r="B1453"/>
      <c r="C1453"/>
      <c r="D1453"/>
      <c r="E1453" s="46"/>
    </row>
    <row r="1454" spans="1:5" x14ac:dyDescent="0.3">
      <c r="A1454"/>
      <c r="B1454"/>
      <c r="C1454"/>
      <c r="D1454"/>
      <c r="E1454" s="46"/>
    </row>
    <row r="1455" spans="1:5" x14ac:dyDescent="0.3">
      <c r="A1455"/>
      <c r="B1455"/>
      <c r="C1455"/>
      <c r="D1455"/>
      <c r="E1455" s="46"/>
    </row>
    <row r="1456" spans="1:5" x14ac:dyDescent="0.3">
      <c r="A1456"/>
      <c r="B1456"/>
      <c r="C1456"/>
      <c r="D1456"/>
      <c r="E1456" s="46"/>
    </row>
    <row r="1457" spans="1:5" x14ac:dyDescent="0.3">
      <c r="A1457"/>
      <c r="B1457"/>
      <c r="C1457"/>
      <c r="D1457"/>
      <c r="E1457" s="46"/>
    </row>
    <row r="1458" spans="1:5" x14ac:dyDescent="0.3">
      <c r="A1458"/>
      <c r="B1458"/>
      <c r="C1458"/>
      <c r="D1458"/>
      <c r="E1458" s="46"/>
    </row>
    <row r="1459" spans="1:5" x14ac:dyDescent="0.3">
      <c r="A1459"/>
      <c r="B1459"/>
      <c r="C1459"/>
      <c r="D1459"/>
      <c r="E1459" s="46"/>
    </row>
    <row r="1460" spans="1:5" x14ac:dyDescent="0.3">
      <c r="A1460"/>
      <c r="B1460"/>
      <c r="C1460"/>
      <c r="D1460"/>
      <c r="E1460" s="46"/>
    </row>
    <row r="1461" spans="1:5" x14ac:dyDescent="0.3">
      <c r="A1461"/>
      <c r="B1461"/>
      <c r="C1461"/>
      <c r="D1461"/>
      <c r="E1461" s="46"/>
    </row>
    <row r="1462" spans="1:5" x14ac:dyDescent="0.3">
      <c r="A1462"/>
      <c r="B1462"/>
      <c r="C1462"/>
      <c r="D1462"/>
      <c r="E1462" s="46"/>
    </row>
    <row r="1463" spans="1:5" x14ac:dyDescent="0.3">
      <c r="A1463"/>
      <c r="B1463"/>
      <c r="C1463"/>
      <c r="D1463"/>
      <c r="E1463" s="46"/>
    </row>
    <row r="1464" spans="1:5" x14ac:dyDescent="0.3">
      <c r="A1464"/>
      <c r="B1464"/>
      <c r="C1464"/>
      <c r="D1464"/>
      <c r="E1464" s="46"/>
    </row>
    <row r="1465" spans="1:5" x14ac:dyDescent="0.3">
      <c r="A1465"/>
      <c r="B1465"/>
      <c r="C1465"/>
      <c r="D1465"/>
      <c r="E1465" s="46"/>
    </row>
    <row r="1466" spans="1:5" x14ac:dyDescent="0.3">
      <c r="A1466"/>
      <c r="B1466"/>
      <c r="C1466"/>
      <c r="D1466"/>
      <c r="E1466" s="46"/>
    </row>
    <row r="1467" spans="1:5" x14ac:dyDescent="0.3">
      <c r="A1467"/>
      <c r="B1467"/>
      <c r="C1467"/>
      <c r="D1467"/>
      <c r="E1467" s="46"/>
    </row>
    <row r="1468" spans="1:5" x14ac:dyDescent="0.3">
      <c r="A1468"/>
      <c r="B1468"/>
      <c r="C1468"/>
      <c r="D1468"/>
      <c r="E1468" s="46"/>
    </row>
    <row r="1469" spans="1:5" x14ac:dyDescent="0.3">
      <c r="A1469"/>
      <c r="B1469"/>
      <c r="C1469"/>
      <c r="D1469"/>
      <c r="E1469" s="46"/>
    </row>
    <row r="1470" spans="1:5" x14ac:dyDescent="0.3">
      <c r="A1470"/>
      <c r="B1470"/>
      <c r="C1470"/>
      <c r="D1470"/>
      <c r="E1470" s="46"/>
    </row>
    <row r="1471" spans="1:5" x14ac:dyDescent="0.3">
      <c r="A1471"/>
      <c r="B1471"/>
      <c r="C1471"/>
      <c r="D1471"/>
      <c r="E1471" s="46"/>
    </row>
    <row r="1472" spans="1:5" x14ac:dyDescent="0.3">
      <c r="A1472"/>
      <c r="B1472"/>
      <c r="C1472"/>
      <c r="D1472"/>
      <c r="E1472" s="46"/>
    </row>
    <row r="1473" spans="1:5" x14ac:dyDescent="0.3">
      <c r="A1473"/>
      <c r="B1473"/>
      <c r="C1473"/>
      <c r="D1473"/>
      <c r="E1473" s="46"/>
    </row>
    <row r="1474" spans="1:5" x14ac:dyDescent="0.3">
      <c r="A1474"/>
      <c r="B1474"/>
      <c r="C1474"/>
      <c r="D1474"/>
      <c r="E1474" s="46"/>
    </row>
    <row r="1475" spans="1:5" x14ac:dyDescent="0.3">
      <c r="A1475"/>
      <c r="B1475"/>
      <c r="C1475"/>
      <c r="D1475"/>
      <c r="E1475" s="46"/>
    </row>
    <row r="1476" spans="1:5" x14ac:dyDescent="0.3">
      <c r="A1476"/>
      <c r="B1476"/>
      <c r="C1476"/>
      <c r="D1476"/>
      <c r="E1476" s="46"/>
    </row>
    <row r="1477" spans="1:5" x14ac:dyDescent="0.3">
      <c r="A1477"/>
      <c r="B1477"/>
      <c r="C1477"/>
      <c r="D1477"/>
      <c r="E1477" s="46"/>
    </row>
    <row r="1478" spans="1:5" x14ac:dyDescent="0.3">
      <c r="A1478"/>
      <c r="B1478"/>
      <c r="C1478"/>
      <c r="D1478"/>
      <c r="E1478" s="46"/>
    </row>
    <row r="1479" spans="1:5" x14ac:dyDescent="0.3">
      <c r="A1479"/>
      <c r="B1479"/>
      <c r="C1479"/>
      <c r="D1479"/>
      <c r="E1479" s="46"/>
    </row>
    <row r="1480" spans="1:5" x14ac:dyDescent="0.3">
      <c r="A1480"/>
      <c r="B1480"/>
      <c r="C1480"/>
      <c r="D1480"/>
      <c r="E1480" s="46"/>
    </row>
    <row r="1481" spans="1:5" x14ac:dyDescent="0.3">
      <c r="A1481"/>
      <c r="B1481"/>
      <c r="C1481"/>
      <c r="D1481"/>
      <c r="E1481" s="46"/>
    </row>
    <row r="1482" spans="1:5" x14ac:dyDescent="0.3">
      <c r="A1482"/>
      <c r="B1482"/>
      <c r="C1482"/>
      <c r="D1482"/>
      <c r="E1482" s="46"/>
    </row>
    <row r="1483" spans="1:5" x14ac:dyDescent="0.3">
      <c r="A1483"/>
      <c r="B1483"/>
      <c r="C1483"/>
      <c r="D1483"/>
      <c r="E1483" s="46"/>
    </row>
    <row r="1484" spans="1:5" x14ac:dyDescent="0.3">
      <c r="A1484"/>
      <c r="B1484"/>
      <c r="C1484"/>
      <c r="D1484"/>
      <c r="E1484" s="46"/>
    </row>
    <row r="1485" spans="1:5" x14ac:dyDescent="0.3">
      <c r="A1485"/>
      <c r="B1485"/>
      <c r="C1485"/>
      <c r="D1485"/>
      <c r="E1485" s="46"/>
    </row>
    <row r="1486" spans="1:5" x14ac:dyDescent="0.3">
      <c r="A1486"/>
      <c r="B1486"/>
      <c r="C1486"/>
      <c r="D1486"/>
      <c r="E1486" s="46"/>
    </row>
    <row r="1487" spans="1:5" x14ac:dyDescent="0.3">
      <c r="A1487"/>
      <c r="B1487"/>
      <c r="C1487"/>
      <c r="D1487"/>
      <c r="E1487" s="46"/>
    </row>
    <row r="1488" spans="1:5" x14ac:dyDescent="0.3">
      <c r="A1488"/>
      <c r="B1488"/>
      <c r="C1488"/>
      <c r="D1488"/>
      <c r="E1488" s="46"/>
    </row>
    <row r="1489" spans="1:5" x14ac:dyDescent="0.3">
      <c r="A1489"/>
      <c r="B1489"/>
      <c r="C1489"/>
      <c r="D1489"/>
      <c r="E1489" s="46"/>
    </row>
    <row r="1490" spans="1:5" x14ac:dyDescent="0.3">
      <c r="A1490"/>
      <c r="B1490"/>
      <c r="C1490"/>
      <c r="D1490"/>
      <c r="E1490" s="46"/>
    </row>
    <row r="1491" spans="1:5" x14ac:dyDescent="0.3">
      <c r="A1491"/>
      <c r="B1491"/>
      <c r="C1491"/>
      <c r="D1491"/>
      <c r="E1491" s="46"/>
    </row>
    <row r="1492" spans="1:5" x14ac:dyDescent="0.3">
      <c r="A1492"/>
      <c r="B1492"/>
      <c r="C1492"/>
      <c r="D1492"/>
      <c r="E1492" s="46"/>
    </row>
    <row r="1493" spans="1:5" x14ac:dyDescent="0.3">
      <c r="A1493"/>
      <c r="B1493"/>
      <c r="C1493"/>
      <c r="D1493"/>
      <c r="E1493" s="46"/>
    </row>
    <row r="1494" spans="1:5" x14ac:dyDescent="0.3">
      <c r="A1494"/>
      <c r="B1494"/>
      <c r="C1494"/>
      <c r="D1494"/>
      <c r="E1494" s="46"/>
    </row>
    <row r="1495" spans="1:5" x14ac:dyDescent="0.3">
      <c r="A1495"/>
      <c r="B1495"/>
      <c r="C1495"/>
      <c r="D1495"/>
      <c r="E1495" s="46"/>
    </row>
    <row r="1496" spans="1:5" x14ac:dyDescent="0.3">
      <c r="A1496"/>
      <c r="B1496"/>
      <c r="C1496"/>
      <c r="D1496"/>
      <c r="E1496" s="46"/>
    </row>
    <row r="1497" spans="1:5" x14ac:dyDescent="0.3">
      <c r="A1497"/>
      <c r="B1497"/>
      <c r="C1497"/>
      <c r="D1497"/>
      <c r="E1497" s="46"/>
    </row>
    <row r="1498" spans="1:5" x14ac:dyDescent="0.3">
      <c r="A1498"/>
      <c r="B1498"/>
      <c r="C1498"/>
      <c r="D1498"/>
      <c r="E1498" s="46"/>
    </row>
    <row r="1499" spans="1:5" x14ac:dyDescent="0.3">
      <c r="A1499"/>
      <c r="B1499"/>
      <c r="C1499"/>
      <c r="D1499"/>
      <c r="E1499" s="46"/>
    </row>
    <row r="1500" spans="1:5" x14ac:dyDescent="0.3">
      <c r="A1500"/>
      <c r="B1500"/>
      <c r="C1500"/>
      <c r="D1500"/>
      <c r="E1500" s="46"/>
    </row>
    <row r="1501" spans="1:5" x14ac:dyDescent="0.3">
      <c r="A1501"/>
      <c r="B1501"/>
      <c r="C1501"/>
      <c r="D1501"/>
      <c r="E1501" s="46"/>
    </row>
    <row r="1502" spans="1:5" x14ac:dyDescent="0.3">
      <c r="A1502"/>
      <c r="B1502"/>
      <c r="C1502"/>
      <c r="D1502"/>
      <c r="E1502" s="46"/>
    </row>
    <row r="1503" spans="1:5" x14ac:dyDescent="0.3">
      <c r="A1503"/>
      <c r="B1503"/>
      <c r="C1503"/>
      <c r="D1503"/>
      <c r="E1503" s="46"/>
    </row>
    <row r="1504" spans="1:5" x14ac:dyDescent="0.3">
      <c r="A1504"/>
      <c r="B1504"/>
      <c r="C1504"/>
      <c r="D1504"/>
      <c r="E1504" s="46"/>
    </row>
    <row r="1505" spans="1:5" x14ac:dyDescent="0.3">
      <c r="A1505"/>
      <c r="B1505"/>
      <c r="C1505"/>
      <c r="D1505"/>
      <c r="E1505" s="46"/>
    </row>
    <row r="1506" spans="1:5" x14ac:dyDescent="0.3">
      <c r="A1506"/>
      <c r="B1506"/>
      <c r="C1506"/>
      <c r="D1506"/>
      <c r="E1506" s="46"/>
    </row>
    <row r="1507" spans="1:5" x14ac:dyDescent="0.3">
      <c r="A1507"/>
      <c r="B1507"/>
      <c r="C1507"/>
      <c r="D1507"/>
      <c r="E1507" s="46"/>
    </row>
    <row r="1508" spans="1:5" x14ac:dyDescent="0.3">
      <c r="A1508"/>
      <c r="B1508"/>
      <c r="C1508"/>
      <c r="D1508"/>
      <c r="E1508" s="46"/>
    </row>
    <row r="1509" spans="1:5" x14ac:dyDescent="0.3">
      <c r="A1509"/>
      <c r="B1509"/>
      <c r="C1509"/>
      <c r="D1509"/>
      <c r="E1509" s="46"/>
    </row>
    <row r="1510" spans="1:5" x14ac:dyDescent="0.3">
      <c r="A1510"/>
      <c r="B1510"/>
      <c r="C1510"/>
      <c r="D1510"/>
      <c r="E1510" s="46"/>
    </row>
    <row r="1511" spans="1:5" x14ac:dyDescent="0.3">
      <c r="A1511"/>
      <c r="B1511"/>
      <c r="C1511"/>
      <c r="D1511"/>
      <c r="E1511" s="46"/>
    </row>
    <row r="1512" spans="1:5" x14ac:dyDescent="0.3">
      <c r="A1512"/>
      <c r="B1512"/>
      <c r="C1512"/>
      <c r="D1512"/>
      <c r="E1512" s="46"/>
    </row>
    <row r="1513" spans="1:5" x14ac:dyDescent="0.3">
      <c r="A1513"/>
      <c r="B1513"/>
      <c r="C1513"/>
      <c r="D1513"/>
      <c r="E1513" s="46"/>
    </row>
    <row r="1514" spans="1:5" x14ac:dyDescent="0.3">
      <c r="A1514"/>
      <c r="B1514"/>
      <c r="C1514"/>
      <c r="D1514"/>
      <c r="E1514" s="46"/>
    </row>
    <row r="1515" spans="1:5" x14ac:dyDescent="0.3">
      <c r="A1515"/>
      <c r="B1515"/>
      <c r="C1515"/>
      <c r="D1515"/>
      <c r="E1515" s="46"/>
    </row>
    <row r="1516" spans="1:5" x14ac:dyDescent="0.3">
      <c r="A1516"/>
      <c r="B1516"/>
      <c r="C1516"/>
      <c r="D1516"/>
      <c r="E1516" s="46"/>
    </row>
    <row r="1517" spans="1:5" x14ac:dyDescent="0.3">
      <c r="A1517"/>
      <c r="B1517"/>
      <c r="C1517"/>
      <c r="D1517"/>
      <c r="E1517" s="46"/>
    </row>
    <row r="1518" spans="1:5" x14ac:dyDescent="0.3">
      <c r="A1518"/>
      <c r="B1518"/>
      <c r="C1518"/>
      <c r="D1518"/>
      <c r="E1518" s="46"/>
    </row>
    <row r="1519" spans="1:5" x14ac:dyDescent="0.3">
      <c r="A1519"/>
      <c r="B1519"/>
      <c r="C1519"/>
      <c r="D1519"/>
      <c r="E1519" s="46"/>
    </row>
    <row r="1520" spans="1:5" x14ac:dyDescent="0.3">
      <c r="A1520"/>
      <c r="B1520"/>
      <c r="C1520"/>
      <c r="D1520"/>
      <c r="E1520" s="46"/>
    </row>
    <row r="1521" spans="1:5" x14ac:dyDescent="0.3">
      <c r="A1521"/>
      <c r="B1521"/>
      <c r="C1521"/>
      <c r="D1521"/>
      <c r="E1521" s="46"/>
    </row>
    <row r="1522" spans="1:5" x14ac:dyDescent="0.3">
      <c r="A1522"/>
      <c r="B1522"/>
      <c r="C1522"/>
      <c r="D1522"/>
      <c r="E1522" s="46"/>
    </row>
    <row r="1523" spans="1:5" x14ac:dyDescent="0.3">
      <c r="A1523"/>
      <c r="B1523"/>
      <c r="C1523"/>
      <c r="D1523"/>
      <c r="E1523" s="46"/>
    </row>
    <row r="1524" spans="1:5" x14ac:dyDescent="0.3">
      <c r="A1524"/>
      <c r="B1524"/>
      <c r="C1524"/>
      <c r="D1524"/>
      <c r="E1524" s="46"/>
    </row>
    <row r="1525" spans="1:5" x14ac:dyDescent="0.3">
      <c r="A1525"/>
      <c r="B1525"/>
      <c r="C1525"/>
      <c r="D1525"/>
      <c r="E1525" s="46"/>
    </row>
    <row r="1526" spans="1:5" x14ac:dyDescent="0.3">
      <c r="A1526"/>
      <c r="B1526"/>
      <c r="C1526"/>
      <c r="D1526"/>
      <c r="E1526" s="46"/>
    </row>
    <row r="1527" spans="1:5" x14ac:dyDescent="0.3">
      <c r="A1527"/>
      <c r="B1527"/>
      <c r="C1527"/>
      <c r="D1527"/>
      <c r="E1527" s="46"/>
    </row>
    <row r="1528" spans="1:5" x14ac:dyDescent="0.3">
      <c r="A1528"/>
      <c r="B1528"/>
      <c r="C1528"/>
      <c r="D1528"/>
      <c r="E1528" s="46"/>
    </row>
    <row r="1529" spans="1:5" x14ac:dyDescent="0.3">
      <c r="A1529"/>
      <c r="B1529"/>
      <c r="C1529"/>
      <c r="D1529"/>
      <c r="E1529" s="46"/>
    </row>
    <row r="1530" spans="1:5" x14ac:dyDescent="0.3">
      <c r="A1530"/>
      <c r="B1530"/>
      <c r="C1530"/>
      <c r="D1530"/>
      <c r="E1530" s="46"/>
    </row>
    <row r="1531" spans="1:5" x14ac:dyDescent="0.3">
      <c r="A1531"/>
      <c r="B1531"/>
      <c r="C1531"/>
      <c r="D1531"/>
      <c r="E1531" s="46"/>
    </row>
    <row r="1532" spans="1:5" x14ac:dyDescent="0.3">
      <c r="A1532"/>
      <c r="B1532"/>
      <c r="C1532"/>
      <c r="D1532"/>
      <c r="E1532" s="46"/>
    </row>
    <row r="1533" spans="1:5" x14ac:dyDescent="0.3">
      <c r="A1533"/>
      <c r="B1533"/>
      <c r="C1533"/>
      <c r="D1533"/>
      <c r="E1533" s="46"/>
    </row>
    <row r="1534" spans="1:5" x14ac:dyDescent="0.3">
      <c r="A1534"/>
      <c r="B1534"/>
      <c r="C1534"/>
      <c r="D1534"/>
      <c r="E1534" s="46"/>
    </row>
    <row r="1535" spans="1:5" x14ac:dyDescent="0.3">
      <c r="A1535"/>
      <c r="B1535"/>
      <c r="C1535"/>
      <c r="D1535"/>
      <c r="E1535" s="46"/>
    </row>
    <row r="1536" spans="1:5" x14ac:dyDescent="0.3">
      <c r="A1536"/>
      <c r="B1536"/>
      <c r="C1536"/>
      <c r="D1536"/>
      <c r="E1536" s="46"/>
    </row>
    <row r="1537" spans="1:5" x14ac:dyDescent="0.3">
      <c r="A1537"/>
      <c r="B1537"/>
      <c r="C1537"/>
      <c r="D1537"/>
      <c r="E1537" s="46"/>
    </row>
    <row r="1538" spans="1:5" x14ac:dyDescent="0.3">
      <c r="A1538"/>
      <c r="B1538"/>
      <c r="C1538"/>
      <c r="D1538"/>
      <c r="E1538" s="46"/>
    </row>
    <row r="1539" spans="1:5" x14ac:dyDescent="0.3">
      <c r="A1539"/>
      <c r="B1539"/>
      <c r="C1539"/>
      <c r="D1539"/>
      <c r="E1539" s="46"/>
    </row>
    <row r="1540" spans="1:5" x14ac:dyDescent="0.3">
      <c r="A1540"/>
      <c r="B1540"/>
      <c r="C1540"/>
      <c r="D1540"/>
      <c r="E1540" s="46"/>
    </row>
    <row r="1541" spans="1:5" x14ac:dyDescent="0.3">
      <c r="A1541"/>
      <c r="B1541"/>
      <c r="C1541"/>
      <c r="D1541"/>
      <c r="E1541" s="46"/>
    </row>
    <row r="1542" spans="1:5" x14ac:dyDescent="0.3">
      <c r="A1542"/>
      <c r="B1542"/>
      <c r="C1542"/>
      <c r="D1542"/>
      <c r="E1542" s="46"/>
    </row>
    <row r="1543" spans="1:5" x14ac:dyDescent="0.3">
      <c r="A1543"/>
      <c r="B1543"/>
      <c r="C1543"/>
      <c r="D1543"/>
      <c r="E1543" s="46"/>
    </row>
    <row r="1544" spans="1:5" x14ac:dyDescent="0.3">
      <c r="A1544"/>
      <c r="B1544"/>
      <c r="C1544"/>
      <c r="D1544"/>
      <c r="E1544" s="46"/>
    </row>
    <row r="1545" spans="1:5" x14ac:dyDescent="0.3">
      <c r="A1545"/>
      <c r="B1545"/>
      <c r="C1545"/>
      <c r="D1545"/>
      <c r="E1545" s="46"/>
    </row>
    <row r="1546" spans="1:5" x14ac:dyDescent="0.3">
      <c r="A1546"/>
      <c r="B1546"/>
      <c r="C1546"/>
      <c r="D1546"/>
      <c r="E1546" s="46"/>
    </row>
    <row r="1547" spans="1:5" x14ac:dyDescent="0.3">
      <c r="A1547"/>
      <c r="B1547"/>
      <c r="C1547"/>
      <c r="D1547"/>
      <c r="E1547" s="46"/>
    </row>
    <row r="1548" spans="1:5" x14ac:dyDescent="0.3">
      <c r="A1548"/>
      <c r="B1548"/>
      <c r="C1548"/>
      <c r="D1548"/>
      <c r="E1548" s="46"/>
    </row>
    <row r="1549" spans="1:5" x14ac:dyDescent="0.3">
      <c r="A1549"/>
      <c r="B1549"/>
      <c r="C1549"/>
      <c r="D1549"/>
      <c r="E1549" s="46"/>
    </row>
    <row r="1550" spans="1:5" x14ac:dyDescent="0.3">
      <c r="A1550"/>
      <c r="B1550"/>
      <c r="C1550"/>
      <c r="D1550"/>
      <c r="E1550" s="46"/>
    </row>
    <row r="1551" spans="1:5" x14ac:dyDescent="0.3">
      <c r="A1551"/>
      <c r="B1551"/>
      <c r="C1551"/>
      <c r="D1551"/>
      <c r="E1551" s="46"/>
    </row>
    <row r="1552" spans="1:5" x14ac:dyDescent="0.3">
      <c r="A1552"/>
      <c r="B1552"/>
      <c r="C1552"/>
      <c r="D1552"/>
      <c r="E1552" s="46"/>
    </row>
    <row r="1553" spans="1:5" x14ac:dyDescent="0.3">
      <c r="A1553"/>
      <c r="B1553"/>
      <c r="C1553"/>
      <c r="D1553"/>
      <c r="E1553" s="46"/>
    </row>
    <row r="1554" spans="1:5" x14ac:dyDescent="0.3">
      <c r="A1554"/>
      <c r="B1554"/>
      <c r="C1554"/>
      <c r="D1554"/>
      <c r="E1554" s="46"/>
    </row>
    <row r="1555" spans="1:5" x14ac:dyDescent="0.3">
      <c r="A1555"/>
      <c r="B1555"/>
      <c r="C1555"/>
      <c r="D1555"/>
      <c r="E1555" s="46"/>
    </row>
    <row r="1556" spans="1:5" x14ac:dyDescent="0.3">
      <c r="A1556"/>
      <c r="B1556"/>
      <c r="C1556"/>
      <c r="D1556"/>
      <c r="E1556" s="46"/>
    </row>
    <row r="1557" spans="1:5" x14ac:dyDescent="0.3">
      <c r="A1557"/>
      <c r="B1557"/>
      <c r="C1557"/>
      <c r="D1557"/>
      <c r="E1557" s="46"/>
    </row>
    <row r="1558" spans="1:5" x14ac:dyDescent="0.3">
      <c r="A1558"/>
      <c r="B1558"/>
      <c r="C1558"/>
      <c r="D1558"/>
      <c r="E1558" s="46"/>
    </row>
    <row r="1559" spans="1:5" x14ac:dyDescent="0.3">
      <c r="A1559"/>
      <c r="B1559"/>
      <c r="C1559"/>
      <c r="D1559"/>
      <c r="E1559" s="46"/>
    </row>
    <row r="1560" spans="1:5" x14ac:dyDescent="0.3">
      <c r="A1560"/>
      <c r="B1560"/>
      <c r="C1560"/>
      <c r="D1560"/>
      <c r="E1560" s="46"/>
    </row>
    <row r="1561" spans="1:5" x14ac:dyDescent="0.3">
      <c r="A1561"/>
      <c r="B1561"/>
      <c r="C1561"/>
      <c r="D1561"/>
      <c r="E1561" s="46"/>
    </row>
    <row r="1562" spans="1:5" x14ac:dyDescent="0.3">
      <c r="A1562"/>
      <c r="B1562"/>
      <c r="C1562"/>
      <c r="D1562"/>
      <c r="E1562" s="46"/>
    </row>
    <row r="1563" spans="1:5" x14ac:dyDescent="0.3">
      <c r="A1563"/>
      <c r="B1563"/>
      <c r="C1563"/>
      <c r="D1563"/>
      <c r="E1563" s="46"/>
    </row>
    <row r="1564" spans="1:5" x14ac:dyDescent="0.3">
      <c r="A1564"/>
      <c r="B1564"/>
      <c r="C1564"/>
      <c r="D1564"/>
      <c r="E1564" s="46"/>
    </row>
    <row r="1565" spans="1:5" x14ac:dyDescent="0.3">
      <c r="A1565"/>
      <c r="B1565"/>
      <c r="C1565"/>
      <c r="D1565"/>
      <c r="E1565" s="46"/>
    </row>
    <row r="1566" spans="1:5" x14ac:dyDescent="0.3">
      <c r="A1566"/>
      <c r="B1566"/>
      <c r="C1566"/>
      <c r="D1566"/>
      <c r="E1566" s="46"/>
    </row>
    <row r="1567" spans="1:5" x14ac:dyDescent="0.3">
      <c r="A1567"/>
      <c r="B1567"/>
      <c r="C1567"/>
      <c r="D1567"/>
      <c r="E1567" s="46"/>
    </row>
    <row r="1568" spans="1:5" x14ac:dyDescent="0.3">
      <c r="A1568"/>
      <c r="B1568"/>
      <c r="C1568"/>
      <c r="D1568"/>
      <c r="E1568" s="46"/>
    </row>
    <row r="1569" spans="1:5" x14ac:dyDescent="0.3">
      <c r="A1569"/>
      <c r="B1569"/>
      <c r="C1569"/>
      <c r="D1569"/>
      <c r="E1569" s="46"/>
    </row>
    <row r="1570" spans="1:5" x14ac:dyDescent="0.3">
      <c r="A1570"/>
      <c r="B1570"/>
      <c r="C1570"/>
      <c r="D1570"/>
      <c r="E1570" s="46"/>
    </row>
    <row r="1571" spans="1:5" x14ac:dyDescent="0.3">
      <c r="A1571"/>
      <c r="B1571"/>
      <c r="C1571"/>
      <c r="D1571"/>
      <c r="E1571" s="46"/>
    </row>
    <row r="1572" spans="1:5" x14ac:dyDescent="0.3">
      <c r="A1572"/>
      <c r="B1572"/>
      <c r="C1572"/>
      <c r="D1572"/>
      <c r="E1572" s="46"/>
    </row>
    <row r="1573" spans="1:5" x14ac:dyDescent="0.3">
      <c r="A1573"/>
      <c r="B1573"/>
      <c r="C1573"/>
      <c r="D1573"/>
      <c r="E1573" s="46"/>
    </row>
    <row r="1574" spans="1:5" x14ac:dyDescent="0.3">
      <c r="A1574"/>
      <c r="B1574"/>
      <c r="C1574"/>
      <c r="D1574"/>
      <c r="E1574" s="46"/>
    </row>
    <row r="1575" spans="1:5" x14ac:dyDescent="0.3">
      <c r="A1575"/>
      <c r="B1575"/>
      <c r="C1575"/>
      <c r="D1575"/>
      <c r="E1575" s="46"/>
    </row>
    <row r="1576" spans="1:5" x14ac:dyDescent="0.3">
      <c r="A1576"/>
      <c r="B1576"/>
      <c r="C1576"/>
      <c r="D1576"/>
      <c r="E1576" s="46"/>
    </row>
    <row r="1577" spans="1:5" x14ac:dyDescent="0.3">
      <c r="A1577"/>
      <c r="B1577"/>
      <c r="C1577"/>
      <c r="D1577"/>
      <c r="E1577" s="46"/>
    </row>
    <row r="1578" spans="1:5" x14ac:dyDescent="0.3">
      <c r="A1578"/>
      <c r="B1578"/>
      <c r="C1578"/>
      <c r="D1578"/>
      <c r="E1578" s="46"/>
    </row>
    <row r="1579" spans="1:5" x14ac:dyDescent="0.3">
      <c r="A1579"/>
      <c r="B1579"/>
      <c r="C1579"/>
      <c r="D1579"/>
      <c r="E1579" s="46"/>
    </row>
    <row r="1580" spans="1:5" x14ac:dyDescent="0.3">
      <c r="A1580"/>
      <c r="B1580"/>
      <c r="C1580"/>
      <c r="D1580"/>
      <c r="E1580" s="46"/>
    </row>
    <row r="1581" spans="1:5" x14ac:dyDescent="0.3">
      <c r="A1581"/>
      <c r="B1581"/>
      <c r="C1581"/>
      <c r="D1581"/>
      <c r="E1581" s="46"/>
    </row>
    <row r="1582" spans="1:5" x14ac:dyDescent="0.3">
      <c r="A1582"/>
      <c r="B1582"/>
      <c r="C1582"/>
      <c r="D1582"/>
      <c r="E1582" s="46"/>
    </row>
    <row r="1583" spans="1:5" x14ac:dyDescent="0.3">
      <c r="A1583"/>
      <c r="B1583"/>
      <c r="C1583"/>
      <c r="D1583"/>
      <c r="E1583" s="46"/>
    </row>
    <row r="1584" spans="1:5" x14ac:dyDescent="0.3">
      <c r="A1584"/>
      <c r="B1584"/>
      <c r="C1584"/>
      <c r="D1584"/>
      <c r="E1584" s="46"/>
    </row>
    <row r="1585" spans="1:5" x14ac:dyDescent="0.3">
      <c r="A1585"/>
      <c r="B1585"/>
      <c r="C1585"/>
      <c r="D1585"/>
      <c r="E1585" s="46"/>
    </row>
    <row r="1586" spans="1:5" x14ac:dyDescent="0.3">
      <c r="A1586"/>
      <c r="B1586"/>
      <c r="C1586"/>
      <c r="D1586"/>
      <c r="E1586" s="46"/>
    </row>
    <row r="1587" spans="1:5" x14ac:dyDescent="0.3">
      <c r="A1587"/>
      <c r="B1587"/>
      <c r="C1587"/>
      <c r="D1587"/>
      <c r="E1587" s="46"/>
    </row>
    <row r="1588" spans="1:5" x14ac:dyDescent="0.3">
      <c r="A1588"/>
      <c r="B1588"/>
      <c r="C1588"/>
      <c r="D1588"/>
      <c r="E1588" s="46"/>
    </row>
    <row r="1589" spans="1:5" x14ac:dyDescent="0.3">
      <c r="A1589"/>
      <c r="B1589"/>
      <c r="C1589"/>
      <c r="D1589"/>
      <c r="E1589" s="46"/>
    </row>
    <row r="1590" spans="1:5" x14ac:dyDescent="0.3">
      <c r="A1590"/>
      <c r="B1590"/>
      <c r="C1590"/>
      <c r="D1590"/>
      <c r="E1590" s="46"/>
    </row>
    <row r="1591" spans="1:5" x14ac:dyDescent="0.3">
      <c r="A1591"/>
      <c r="B1591"/>
      <c r="C1591"/>
      <c r="D1591"/>
      <c r="E1591" s="46"/>
    </row>
    <row r="1592" spans="1:5" x14ac:dyDescent="0.3">
      <c r="A1592"/>
      <c r="B1592"/>
      <c r="C1592"/>
      <c r="D1592"/>
      <c r="E1592" s="46"/>
    </row>
    <row r="1593" spans="1:5" x14ac:dyDescent="0.3">
      <c r="A1593"/>
      <c r="B1593"/>
      <c r="C1593"/>
      <c r="D1593"/>
      <c r="E1593" s="46"/>
    </row>
    <row r="1594" spans="1:5" x14ac:dyDescent="0.3">
      <c r="A1594"/>
      <c r="B1594"/>
      <c r="C1594"/>
      <c r="D1594"/>
      <c r="E1594" s="46"/>
    </row>
    <row r="1595" spans="1:5" x14ac:dyDescent="0.3">
      <c r="A1595"/>
      <c r="B1595"/>
      <c r="C1595"/>
      <c r="D1595"/>
      <c r="E1595" s="46"/>
    </row>
    <row r="1596" spans="1:5" x14ac:dyDescent="0.3">
      <c r="A1596"/>
      <c r="B1596"/>
      <c r="C1596"/>
      <c r="D1596"/>
      <c r="E1596" s="46"/>
    </row>
    <row r="1597" spans="1:5" x14ac:dyDescent="0.3">
      <c r="A1597"/>
      <c r="B1597"/>
      <c r="C1597"/>
      <c r="D1597"/>
      <c r="E1597" s="46"/>
    </row>
    <row r="1598" spans="1:5" x14ac:dyDescent="0.3">
      <c r="A1598"/>
      <c r="B1598"/>
      <c r="C1598"/>
      <c r="D1598"/>
      <c r="E1598" s="46"/>
    </row>
    <row r="1599" spans="1:5" x14ac:dyDescent="0.3">
      <c r="A1599"/>
      <c r="B1599"/>
      <c r="C1599"/>
      <c r="D1599"/>
      <c r="E1599" s="46"/>
    </row>
    <row r="1600" spans="1:5" x14ac:dyDescent="0.3">
      <c r="A1600"/>
      <c r="B1600"/>
      <c r="C1600"/>
      <c r="D1600"/>
      <c r="E1600" s="46"/>
    </row>
    <row r="1601" spans="1:5" x14ac:dyDescent="0.3">
      <c r="A1601"/>
      <c r="B1601"/>
      <c r="C1601"/>
      <c r="D1601"/>
      <c r="E1601" s="46"/>
    </row>
    <row r="1602" spans="1:5" x14ac:dyDescent="0.3">
      <c r="A1602"/>
      <c r="B1602"/>
      <c r="C1602"/>
      <c r="D1602"/>
      <c r="E1602" s="46"/>
    </row>
    <row r="1603" spans="1:5" x14ac:dyDescent="0.3">
      <c r="A1603"/>
      <c r="B1603"/>
      <c r="C1603"/>
      <c r="D1603"/>
      <c r="E1603" s="46"/>
    </row>
    <row r="1604" spans="1:5" x14ac:dyDescent="0.3">
      <c r="A1604"/>
      <c r="B1604"/>
      <c r="C1604"/>
      <c r="D1604"/>
      <c r="E1604" s="46"/>
    </row>
    <row r="1605" spans="1:5" x14ac:dyDescent="0.3">
      <c r="A1605"/>
      <c r="B1605"/>
      <c r="C1605"/>
      <c r="D1605"/>
      <c r="E1605" s="46"/>
    </row>
  </sheetData>
  <mergeCells count="6">
    <mergeCell ref="A266:D266"/>
    <mergeCell ref="A1:E1"/>
    <mergeCell ref="A3:E3"/>
    <mergeCell ref="A82:E82"/>
    <mergeCell ref="A152:E152"/>
    <mergeCell ref="A230:E2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6b21cf-6e24-40ab-94e4-a5b4c08cbc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DA3B60F73F946960123E19D6BB0FD" ma:contentTypeVersion="11" ma:contentTypeDescription="Create a new document." ma:contentTypeScope="" ma:versionID="cc2956d50592ce245697125f4c0d2307">
  <xsd:schema xmlns:xsd="http://www.w3.org/2001/XMLSchema" xmlns:xs="http://www.w3.org/2001/XMLSchema" xmlns:p="http://schemas.microsoft.com/office/2006/metadata/properties" xmlns:ns3="686b21cf-6e24-40ab-94e4-a5b4c08cbc80" targetNamespace="http://schemas.microsoft.com/office/2006/metadata/properties" ma:root="true" ma:fieldsID="cdec1707b1ab2cc051d9b815398beaec" ns3:_="">
    <xsd:import namespace="686b21cf-6e24-40ab-94e4-a5b4c08cbc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b21cf-6e24-40ab-94e4-a5b4c08cbc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D8646-33FA-4CFB-881C-90439F4C668B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686b21cf-6e24-40ab-94e4-a5b4c08cbc8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C8E170-1AC0-4530-9DA5-23DDF5711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CBE31-FCBD-49CA-9A76-1EC73B226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6b21cf-6e24-40ab-94e4-a5b4c08cb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LOT1_Dedougou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GANSONRE, Marc</dc:creator>
  <cp:keywords/>
  <dc:description/>
  <cp:lastModifiedBy>OUEDRAOGO/LENGANI, Christiane</cp:lastModifiedBy>
  <cp:revision/>
  <cp:lastPrinted>2024-09-02T16:59:25Z</cp:lastPrinted>
  <dcterms:created xsi:type="dcterms:W3CDTF">2024-08-17T02:29:08Z</dcterms:created>
  <dcterms:modified xsi:type="dcterms:W3CDTF">2024-09-23T18:15:06Z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0x010100788DA3B60F73F946960123E19D6BB0FD</vt:lpwstr>
  </property>
  <property fmtid="{D5CDD505-2E9C-101B-9397-08002B2CF9AE}" pid="3" name="Document_Language">
    <vt:lpwstr>2;#FR|e5b11214-e6fc-4287-b1cb-b050c041462c</vt:lpwstr>
  </property>
  <property fmtid="{D5CDD505-2E9C-101B-9397-08002B2CF9AE}" pid="4" name="Country">
    <vt:lpwstr>1;#BFA|5c109890-987f-4e01-800e-8d3dbccbd13c</vt:lpwstr>
  </property>
  <property fmtid="{D5CDD505-2E9C-101B-9397-08002B2CF9AE}" pid="5" name="_dlc_DocIdItemGuid">
    <vt:lpwstr>fba5db09-acfa-4ae0-89a7-8243b1ac146c</vt:lpwstr>
  </property>
  <property fmtid="{D5CDD505-2E9C-101B-9397-08002B2CF9AE}" pid="6" name="MediaServiceImageTags">
    <vt:lpwstr/>
  </property>
  <property fmtid="{D5CDD505-2E9C-101B-9397-08002B2CF9AE}" pid="7" name="l9d65098618b4a8fbbe87718e7187e6b">
    <vt:lpwstr/>
  </property>
  <property fmtid="{D5CDD505-2E9C-101B-9397-08002B2CF9AE}" pid="8" name="Document_Type">
    <vt:lpwstr/>
  </property>
  <property fmtid="{D5CDD505-2E9C-101B-9397-08002B2CF9AE}" pid="9" name="Document_Status">
    <vt:lpwstr/>
  </property>
  <property fmtid="{D5CDD505-2E9C-101B-9397-08002B2CF9AE}" pid="10" name="Contract_reference">
    <vt:lpwstr/>
  </property>
  <property fmtid="{D5CDD505-2E9C-101B-9397-08002B2CF9AE}" pid="11" name="Project_code">
    <vt:lpwstr/>
  </property>
  <property fmtid="{D5CDD505-2E9C-101B-9397-08002B2CF9AE}" pid="12" name="e2b781e9cad840cd89b90f5a7e989839">
    <vt:lpwstr/>
  </property>
</Properties>
</file>