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2"/>
  <workbookPr defaultThemeVersion="166925"/>
  <mc:AlternateContent xmlns:mc="http://schemas.openxmlformats.org/markup-compatibility/2006">
    <mc:Choice Requires="x15">
      <x15ac:absPath xmlns:x15ac="http://schemas.microsoft.com/office/spreadsheetml/2010/11/ac" url="https://enabelbe-my.sharepoint.com/personal/bassirou_issa_enabel_be/Documents/PROJET SARRAOUNIA/DOSSIER TRAVAUX SARRAOUNIA 2/Construction-Réhabilitation 5 CEG restants/TRAVAUX 5 CEG RESTANTS SARRAOUNIA 2/FRANCHE FERME/3 ANGOUAL DAN BAARE - VF/"/>
    </mc:Choice>
  </mc:AlternateContent>
  <xr:revisionPtr revIDLastSave="5" documentId="13_ncr:1_{6074E672-100A-4630-AF1A-42EE942A0D58}" xr6:coauthVersionLast="47" xr6:coauthVersionMax="47" xr10:uidLastSave="{FF447187-F08B-426C-8232-6DE22022BE71}"/>
  <bookViews>
    <workbookView xWindow="-120" yWindow="-120" windowWidth="20730" windowHeight="11040" firstSheet="6" activeTab="6" xr2:uid="{BEB9F73F-8C88-4841-BB4E-E48799E3D599}"/>
  </bookViews>
  <sheets>
    <sheet name="GENERALITES" sheetId="2" r:id="rId1"/>
    <sheet name="ADMINISTRATION " sheetId="14" r:id="rId2"/>
    <sheet name="CASE D'ETUDES VARIANTE" sheetId="25" r:id="rId3"/>
    <sheet name="CASE D'ETUDES" sheetId="3" r:id="rId4"/>
    <sheet name="BLOC DE 3 CLASSES" sheetId="15" r:id="rId5"/>
    <sheet name="LOGEMENT DIR VARIANT" sheetId="24" r:id="rId6"/>
    <sheet name="LOGEMENT DIR" sheetId="17" r:id="rId7"/>
    <sheet name="LATRINE 2 - 3 CAB" sheetId="23" r:id="rId8"/>
    <sheet name="TERRAINS DE SPORTT" sheetId="20" r:id="rId9"/>
    <sheet name="PORTIQUE-MUR DE CLOTURE" sheetId="21" r:id="rId10"/>
    <sheet name="LOGEMENT GARDIEN OK" sheetId="19" r:id="rId11"/>
    <sheet name="MUR LOGMENT" sheetId="27"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7" i="25" l="1"/>
  <c r="F353" i="25"/>
  <c r="I339" i="25"/>
  <c r="L337" i="25"/>
  <c r="G337" i="25"/>
  <c r="H334" i="25"/>
  <c r="G334" i="25"/>
  <c r="G335" i="25" s="1"/>
  <c r="G261" i="25"/>
  <c r="G260" i="25"/>
  <c r="G244" i="25"/>
  <c r="L242" i="25"/>
  <c r="G242" i="25"/>
  <c r="H236" i="25"/>
  <c r="G236" i="25"/>
  <c r="G237" i="25" s="1"/>
  <c r="G161" i="25"/>
  <c r="H144" i="25"/>
  <c r="G142" i="25"/>
  <c r="H136" i="25"/>
  <c r="G136" i="25"/>
  <c r="G137" i="25" s="1"/>
  <c r="G101" i="25"/>
  <c r="G100" i="25"/>
  <c r="G99" i="25"/>
  <c r="G51" i="25"/>
  <c r="H31" i="25"/>
  <c r="G29" i="25"/>
  <c r="H23" i="25"/>
  <c r="G23" i="25"/>
  <c r="G24" i="25" s="1"/>
  <c r="G207" i="24" l="1"/>
  <c r="G199" i="24"/>
  <c r="G183" i="24"/>
  <c r="G184" i="24" s="1"/>
  <c r="G149" i="24"/>
  <c r="G94" i="24"/>
  <c r="G50" i="24"/>
  <c r="G42" i="24"/>
  <c r="H27" i="24"/>
  <c r="K26" i="24"/>
  <c r="H26" i="24"/>
  <c r="J21" i="24"/>
  <c r="G21" i="24"/>
  <c r="J15" i="24"/>
  <c r="I15" i="24"/>
  <c r="H15" i="24"/>
  <c r="G15" i="24"/>
  <c r="H38" i="23"/>
  <c r="H40" i="23" s="1"/>
  <c r="G37" i="23"/>
  <c r="I34" i="23"/>
  <c r="I36" i="23" s="1"/>
  <c r="G29" i="23"/>
  <c r="J26" i="23"/>
  <c r="J25" i="23"/>
  <c r="I23" i="23"/>
  <c r="G22" i="23"/>
  <c r="G14" i="23"/>
  <c r="G15" i="23" s="1"/>
  <c r="H16" i="24" l="1"/>
  <c r="G18" i="24"/>
  <c r="G16" i="24"/>
  <c r="G17" i="24"/>
  <c r="J27" i="23"/>
  <c r="G92" i="17" l="1"/>
  <c r="G101" i="3"/>
  <c r="G100" i="3"/>
  <c r="G99" i="3"/>
  <c r="G91" i="14"/>
  <c r="H89" i="14"/>
  <c r="G89" i="14"/>
  <c r="G196" i="17" l="1"/>
  <c r="G15" i="19"/>
  <c r="G48" i="17"/>
  <c r="K24" i="17"/>
  <c r="H24" i="17"/>
  <c r="H25" i="17" s="1"/>
  <c r="F353" i="3" l="1"/>
  <c r="I339" i="3"/>
  <c r="G244" i="3"/>
  <c r="H144" i="3"/>
  <c r="H57" i="3"/>
  <c r="G57" i="3"/>
  <c r="H31" i="3"/>
  <c r="H22" i="15"/>
  <c r="H52" i="15"/>
  <c r="G52" i="15"/>
  <c r="M14" i="15"/>
  <c r="M16" i="15" s="1"/>
  <c r="H49" i="14"/>
  <c r="G49" i="14"/>
  <c r="M15" i="14"/>
  <c r="H11" i="14"/>
  <c r="H15" i="19"/>
  <c r="G18" i="19"/>
  <c r="G41" i="19"/>
  <c r="G180" i="17"/>
  <c r="G181" i="17" s="1"/>
  <c r="G204" i="17"/>
  <c r="G146" i="17"/>
  <c r="J19" i="17"/>
  <c r="G19" i="17"/>
  <c r="J13" i="17"/>
  <c r="I13" i="17"/>
  <c r="H13" i="17"/>
  <c r="G13" i="17"/>
  <c r="G40" i="17"/>
  <c r="G15" i="17" l="1"/>
  <c r="G14" i="17"/>
  <c r="H14" i="17"/>
  <c r="G16" i="17"/>
  <c r="J20" i="15"/>
  <c r="I20" i="15"/>
  <c r="H20" i="15"/>
  <c r="H14" i="15"/>
  <c r="K15" i="15" s="1"/>
  <c r="G20" i="15"/>
  <c r="G14" i="15"/>
  <c r="G15" i="15" s="1"/>
  <c r="G44" i="15"/>
  <c r="H24" i="15"/>
  <c r="G236" i="3"/>
  <c r="G237" i="3" s="1"/>
  <c r="H236" i="3"/>
  <c r="L242" i="3"/>
  <c r="G242" i="3"/>
  <c r="G337" i="3"/>
  <c r="G357" i="3"/>
  <c r="L337" i="3"/>
  <c r="H334" i="3"/>
  <c r="G334" i="3"/>
  <c r="G335" i="3" s="1"/>
  <c r="G260" i="3"/>
  <c r="G261" i="3"/>
  <c r="G142" i="3"/>
  <c r="H136" i="3"/>
  <c r="G136" i="3"/>
  <c r="G137" i="3" s="1"/>
  <c r="G161" i="3"/>
  <c r="G29" i="3"/>
  <c r="H23" i="3"/>
  <c r="G23" i="3"/>
  <c r="G24" i="3" s="1"/>
  <c r="G51" i="3"/>
  <c r="H24" i="14"/>
  <c r="G41" i="14"/>
  <c r="G20" i="14" l="1"/>
  <c r="H14" i="14"/>
  <c r="K15" i="14" s="1"/>
  <c r="G14" i="14"/>
  <c r="G15" i="14" s="1"/>
</calcChain>
</file>

<file path=xl/sharedStrings.xml><?xml version="1.0" encoding="utf-8"?>
<sst xmlns="http://schemas.openxmlformats.org/spreadsheetml/2006/main" count="4132" uniqueCount="489">
  <si>
    <t>REHABILITATION/CONSTRUCTION DU CEG D'ANGOUAL DAN BAARE</t>
  </si>
  <si>
    <t xml:space="preserve">1. CADRE DE BORDERAU DE PRIX UNITAIRE GENERALITE- AMENAGEMENT - ASSAINISSEMENT- INSTALLATION - VRD </t>
    <phoneticPr fontId="8" type="noConversion"/>
  </si>
  <si>
    <t>Ref.</t>
  </si>
  <si>
    <t>Désignation</t>
  </si>
  <si>
    <t>Unités</t>
  </si>
  <si>
    <t>Prix unitaire en chiffre</t>
  </si>
  <si>
    <t>Prix unitaire en lettre</t>
  </si>
  <si>
    <t>I</t>
  </si>
  <si>
    <t>GENERALITES</t>
  </si>
  <si>
    <t>1.1</t>
  </si>
  <si>
    <t xml:space="preserve">Installation et Repli du chantier (Construction de bureau  de baraque de chantier + équipements, provision de panneaux de chantier, panneau d'identifcation de site, panneau de bailleur de fonds, mobilisation et instalition des équipements et autres appareillages utiles au travaux, fonçage de forage si nécessaire pour les travaux, nettoyage à la fin des travaux et toutes sujétions.) - Provision des EPI pour les différents intervenants sur le site - Assurance TRC </t>
    <phoneticPr fontId="8" type="noConversion"/>
  </si>
  <si>
    <t>u</t>
  </si>
  <si>
    <t>II</t>
  </si>
  <si>
    <t>TRAVAUX  PREPARATOIRES</t>
  </si>
  <si>
    <t>2.1</t>
  </si>
  <si>
    <t xml:space="preserve">Démolition y compris évacuation des débris et toutes sujétions  </t>
  </si>
  <si>
    <t>ff</t>
  </si>
  <si>
    <t>2.2</t>
  </si>
  <si>
    <t xml:space="preserve">Abattage d'arbre y compris toutes sujétions  </t>
  </si>
  <si>
    <t>Sous total 2</t>
  </si>
  <si>
    <t>III</t>
  </si>
  <si>
    <t>AMENAGEMENT/REVETEMENT/PLANTATION D'ARBRES</t>
  </si>
  <si>
    <t>3.1</t>
  </si>
  <si>
    <t>Implantation des voies de circulation</t>
    <phoneticPr fontId="8" type="noConversion"/>
  </si>
  <si>
    <t>m2</t>
    <phoneticPr fontId="8" type="noConversion"/>
  </si>
  <si>
    <t>3.2</t>
  </si>
  <si>
    <t>F et P de bordure de 5 cm pour passage</t>
    <phoneticPr fontId="8" type="noConversion"/>
  </si>
  <si>
    <t>ml</t>
    <phoneticPr fontId="8" type="noConversion"/>
  </si>
  <si>
    <t>3.3</t>
  </si>
  <si>
    <t>Couche de base en latérite compacté de 10 cm</t>
    <phoneticPr fontId="8" type="noConversion"/>
  </si>
  <si>
    <t>m3</t>
    <phoneticPr fontId="8" type="noConversion"/>
  </si>
  <si>
    <t>3.4</t>
  </si>
  <si>
    <t>Plantation et entretien d'arbres y compris toutes sujétions</t>
  </si>
  <si>
    <t>VI</t>
    <phoneticPr fontId="8" type="noConversion"/>
  </si>
  <si>
    <t>ELECTRICITE ET ECLAIRAGE</t>
    <phoneticPr fontId="8" type="noConversion"/>
  </si>
  <si>
    <t>4.1</t>
    <phoneticPr fontId="8" type="noConversion"/>
  </si>
  <si>
    <t>F et P de Lampadaire solaire type P 65 TRS01-300W y compris support et toutes sujétions  d'installation</t>
    <phoneticPr fontId="8" type="noConversion"/>
  </si>
  <si>
    <t>u</t>
    <phoneticPr fontId="8" type="noConversion"/>
  </si>
  <si>
    <t>2. CADRE DE BORDERAU DE PRIX UNITAIRE ADMINISTRATION</t>
    <phoneticPr fontId="8" type="noConversion"/>
  </si>
  <si>
    <t>Réf.</t>
  </si>
  <si>
    <t>DESIGNATION</t>
  </si>
  <si>
    <t>Unité</t>
  </si>
  <si>
    <t>TERRASSEMENT</t>
  </si>
  <si>
    <t>Nettoyage du terrain, décapage et nivellement</t>
  </si>
  <si>
    <t>m2</t>
  </si>
  <si>
    <t>1.2</t>
  </si>
  <si>
    <r>
      <t>Implantation</t>
    </r>
    <r>
      <rPr>
        <sz val="12"/>
        <color indexed="8"/>
        <rFont val="Arial Narrow"/>
        <family val="2"/>
      </rPr>
      <t xml:space="preserve"> (positionnement d'implantation, piquetage, marquage et traçage des axes  au moyen de cordeaux conformément aux plans d'exécution)</t>
    </r>
  </si>
  <si>
    <t>1.3</t>
  </si>
  <si>
    <t>Fouilles en rigole</t>
  </si>
  <si>
    <t>m3</t>
  </si>
  <si>
    <t>1.4</t>
  </si>
  <si>
    <t>Fouilles en pleine masse</t>
  </si>
  <si>
    <t>P</t>
    <phoneticPr fontId="8" type="noConversion"/>
  </si>
  <si>
    <t>1.5</t>
  </si>
  <si>
    <t>Remblai des fouilles</t>
  </si>
  <si>
    <t>1.6</t>
  </si>
  <si>
    <t>Remblai arrosé et compacté</t>
  </si>
  <si>
    <t>Sint</t>
    <phoneticPr fontId="8" type="noConversion"/>
  </si>
  <si>
    <t>Lint</t>
    <phoneticPr fontId="8" type="noConversion"/>
  </si>
  <si>
    <t>SINTT</t>
    <phoneticPr fontId="8" type="noConversion"/>
  </si>
  <si>
    <t>LDINTT</t>
    <phoneticPr fontId="8" type="noConversion"/>
  </si>
  <si>
    <t>FONDATIONS - SOUBASSEMENT</t>
  </si>
  <si>
    <t>Béton de propreté pour semelle filante dosé à 150 kg/m3</t>
    <phoneticPr fontId="8" type="noConversion"/>
  </si>
  <si>
    <t>Béton de propreté pour  la pose des agglos pleins dosé à 150 kg/m3</t>
    <phoneticPr fontId="8" type="noConversion"/>
  </si>
  <si>
    <t>2.3</t>
  </si>
  <si>
    <t>Béton de propreté pour semelle isolée dosé à 150 kg/m3</t>
  </si>
  <si>
    <t>2.4</t>
  </si>
  <si>
    <t>Béton armé pour semelle filante dosé à 350 kg/m3</t>
    <phoneticPr fontId="8" type="noConversion"/>
  </si>
  <si>
    <t>2.5</t>
  </si>
  <si>
    <t>Béton armé pour semelle isolée dosé à 350 kg/m3</t>
  </si>
  <si>
    <t>LDB</t>
    <phoneticPr fontId="8" type="noConversion"/>
  </si>
  <si>
    <t>STOLE</t>
    <phoneticPr fontId="8" type="noConversion"/>
  </si>
  <si>
    <t>S RAMPE</t>
    <phoneticPr fontId="8" type="noConversion"/>
  </si>
  <si>
    <t>2.6</t>
  </si>
  <si>
    <t>Soubassement en agglos pleins de 20x20x40</t>
  </si>
  <si>
    <t>m²</t>
  </si>
  <si>
    <t>2.7</t>
  </si>
  <si>
    <t>Béton armé pour amorces poteaux en fondation</t>
  </si>
  <si>
    <t>2.8</t>
  </si>
  <si>
    <t>Béton armé pour chainage bas dosé à 350 kg/m3</t>
  </si>
  <si>
    <t>2.9</t>
  </si>
  <si>
    <t>Béton armé pour longrine de section dosé à 350 kg/m3</t>
  </si>
  <si>
    <t>2.10</t>
  </si>
  <si>
    <t>Béton armé pour bèche des rampe et marche dosé à 350 kg/m3</t>
  </si>
  <si>
    <t>2.11</t>
  </si>
  <si>
    <t>Gros Béton  pour protection de fondation dosé à 200 kg/m3</t>
    <phoneticPr fontId="8" type="noConversion"/>
  </si>
  <si>
    <t>PLANCHER  SOL</t>
  </si>
  <si>
    <t>Fourniture et pose de Film polyane en plastique noir de 200 microns y compris toute sujétion</t>
  </si>
  <si>
    <t>Forme d'aire en béton armé dosé à 300 kg/m3</t>
  </si>
  <si>
    <t>Béton armé pour marches et rampes dosé à 350 kg/m3</t>
  </si>
  <si>
    <t>IV</t>
  </si>
  <si>
    <t>MACONNERIE - BETON ARME</t>
  </si>
  <si>
    <t>Maçonnerie en agglos creux de 15x20x40</t>
  </si>
  <si>
    <t>4.2</t>
  </si>
  <si>
    <t>Béton armé pour poteaux dosé à 350 kg/m3</t>
  </si>
  <si>
    <t>4.3</t>
  </si>
  <si>
    <t>Béton armé pour appui de baies dosé à 350 kg/m3</t>
  </si>
  <si>
    <t>4.4</t>
  </si>
  <si>
    <t>Béton armé pour chainage linteau dosé à 350 kg/m3</t>
  </si>
  <si>
    <t>4.5</t>
  </si>
  <si>
    <t>Béton armé pour  chainage haut dosé à 350 kg/m3 pour scéllement IPN/Tube Carré et courounnement de la tôle</t>
  </si>
  <si>
    <t>Es ce béton de scellement des élements de charpente et toiture</t>
  </si>
  <si>
    <t>V</t>
  </si>
  <si>
    <t>ENDUITS - REVETEMENTS</t>
  </si>
  <si>
    <t>5.1</t>
  </si>
  <si>
    <t>Enduit ciment sur murs intérieurs</t>
  </si>
  <si>
    <t>5.2</t>
  </si>
  <si>
    <t xml:space="preserve">Enduit extérieurs </t>
  </si>
  <si>
    <t>5.3</t>
  </si>
  <si>
    <t>Motif décoratif  sur mur extérieur 1</t>
    <phoneticPr fontId="8" type="noConversion"/>
  </si>
  <si>
    <t>m²</t>
    <phoneticPr fontId="8" type="noConversion"/>
  </si>
  <si>
    <t>5.4</t>
  </si>
  <si>
    <t>Motif décoratif  sur mur extérieur 2</t>
    <phoneticPr fontId="8" type="noConversion"/>
  </si>
  <si>
    <t>5.5</t>
  </si>
  <si>
    <t xml:space="preserve">Fourniture et pose de Carreaux grès cérame de 45x45 y compris toute sujétion </t>
  </si>
  <si>
    <t>5.6</t>
  </si>
  <si>
    <t xml:space="preserve">Fourniture et pose de plinth de 45x10 y compris toute sujétion </t>
  </si>
  <si>
    <t>VI</t>
  </si>
  <si>
    <t xml:space="preserve">CHARPENTE, COUVERTURE, ETANCHEITE </t>
  </si>
  <si>
    <t>6.1</t>
  </si>
  <si>
    <t>Tôle alluzinc : 63/100 y compris toutes suggestion de pose</t>
  </si>
  <si>
    <t>TC</t>
    <phoneticPr fontId="8" type="noConversion"/>
  </si>
  <si>
    <t>IPN</t>
    <phoneticPr fontId="8" type="noConversion"/>
  </si>
  <si>
    <t>6.2</t>
  </si>
  <si>
    <t>F et P tube carré de 50 de 2,5 mm d'épaisseur pour panne</t>
    <phoneticPr fontId="8" type="noConversion"/>
  </si>
  <si>
    <t>ml</t>
  </si>
  <si>
    <t>6.3</t>
  </si>
  <si>
    <t>Fet P des IPN DE 100</t>
    <phoneticPr fontId="8" type="noConversion"/>
  </si>
  <si>
    <t>6.4</t>
  </si>
  <si>
    <t>Feutre bitumeux</t>
  </si>
  <si>
    <t>6.5</t>
  </si>
  <si>
    <t xml:space="preserve">Etanchéité en pax alu pour toiture </t>
    <phoneticPr fontId="8" type="noConversion"/>
  </si>
  <si>
    <t>VII</t>
  </si>
  <si>
    <t>MENUISERIE MÉTALLIQUE - ALUMINIUM</t>
  </si>
  <si>
    <t>METALLIQUE</t>
  </si>
  <si>
    <t>7.1</t>
  </si>
  <si>
    <t>Fenêtre châssis métallique vitré de 5mm avec grille anti moustique de 100x120</t>
    <phoneticPr fontId="8" type="noConversion"/>
  </si>
  <si>
    <t>7.2</t>
  </si>
  <si>
    <t xml:space="preserve">Fenêtre métallique pleine et persienne de  100 x 120 </t>
  </si>
  <si>
    <t>7.3</t>
  </si>
  <si>
    <t>Fenêtre métallique persienne de  40 x 100 (aération haute)</t>
    <phoneticPr fontId="8" type="noConversion"/>
  </si>
  <si>
    <t>7.4</t>
  </si>
  <si>
    <t>Porte métallique pleine double face et persinne de 90 x 220</t>
  </si>
  <si>
    <t>7.5</t>
  </si>
  <si>
    <t>Porte métallique pleine double face et persinne vitré de 140 x 220</t>
  </si>
  <si>
    <t>7.6</t>
  </si>
  <si>
    <t>Grille métallique pour rampes de 440x85</t>
    <phoneticPr fontId="8" type="noConversion"/>
  </si>
  <si>
    <t>VIII</t>
  </si>
  <si>
    <t>MENUISERIES BOIS</t>
  </si>
  <si>
    <t>8.1</t>
    <phoneticPr fontId="8" type="noConversion"/>
  </si>
  <si>
    <t>F et P de faux plafond en bois</t>
    <phoneticPr fontId="8" type="noConversion"/>
  </si>
  <si>
    <t>IX</t>
  </si>
  <si>
    <t>ÉLECTRICITÉ, VENTILATION, FROID, TÉLÉPHONE</t>
  </si>
  <si>
    <t xml:space="preserve">SOLAIRE </t>
  </si>
  <si>
    <t>9.1</t>
  </si>
  <si>
    <t>Modules Panneau(x) monocristalin de puissance crete= 500W  Vdc=48,83V Isc=13,2A</t>
  </si>
  <si>
    <t>9.2</t>
  </si>
  <si>
    <t>Batteries OPZS 683AH /6V avec rak métallique de support</t>
  </si>
  <si>
    <t>9.3</t>
  </si>
  <si>
    <t xml:space="preserve">Regulateur de charge MPTT 250/65  </t>
  </si>
  <si>
    <t>9.4</t>
  </si>
  <si>
    <t>Convertisseur  Type 48V / 1600 VA  230 V</t>
  </si>
  <si>
    <t>9.5</t>
  </si>
  <si>
    <t>Cables 2x 10 mm2  CU (Panneaux)/ regulateur)</t>
  </si>
  <si>
    <t>9.6</t>
  </si>
  <si>
    <t>Controleur dr batteries</t>
  </si>
  <si>
    <t>9.7</t>
  </si>
  <si>
    <t>Cables 2x 16 mm2  CU ( regulateur/ batterie )</t>
  </si>
  <si>
    <t>9.8</t>
  </si>
  <si>
    <t>Support metalique pour 6 modules PV de puissance 500 Wc</t>
  </si>
  <si>
    <t>TGBT</t>
  </si>
  <si>
    <t>9.9</t>
  </si>
  <si>
    <t>F te P Tableau général TGBT à 4 pôles 32 A de 400 mm x 500 mm de dimension et de  9,82 KW de puissance; avec  1 différentiel de 16A ,1 différentiel de 20A et 1 différentiel de 25A + 5 disjoncteur de 10 A, 1 disjoncteur de 16 A et 4 Disjoncteur de 20 A et y compris cables et toute sujjetion</t>
  </si>
  <si>
    <t>9.10</t>
  </si>
  <si>
    <t>Fourniture et pose de  câble électrique  de section G10  type U 1000 R2V .</t>
  </si>
  <si>
    <t xml:space="preserve">Mise à la terre </t>
  </si>
  <si>
    <t>9.3.1</t>
  </si>
  <si>
    <t>Cuivre nu de 25mm²</t>
  </si>
  <si>
    <t>9.3.2</t>
  </si>
  <si>
    <t>Piquet de terre avec cosse</t>
  </si>
  <si>
    <t>9.3.3</t>
  </si>
  <si>
    <t>Barrette de terre</t>
  </si>
  <si>
    <t>Iso range et Cable</t>
  </si>
  <si>
    <t>9.4.1</t>
  </si>
  <si>
    <t>Provision de tuyau iso orange de diamètre de 16</t>
  </si>
  <si>
    <t>9.4.2</t>
  </si>
  <si>
    <t>Provision de tuyau iso orange de diamètre de 13</t>
  </si>
  <si>
    <t>9.4.3</t>
  </si>
  <si>
    <t>Provision de tuyau iso orange de diamètre de 11</t>
  </si>
  <si>
    <t>9.4.4</t>
  </si>
  <si>
    <t xml:space="preserve">Provision de boite de dérivation  y compris tous les éléments utiles à la pose de la filerie de distribution </t>
  </si>
  <si>
    <t>Ens</t>
  </si>
  <si>
    <t>9.4.5</t>
  </si>
  <si>
    <t xml:space="preserve">Provision de tableau rhéostat simple y compris tous les éléments utile à la pose de la filerie de distribution </t>
  </si>
  <si>
    <t>9.4.6</t>
  </si>
  <si>
    <t>Fourniture et pose de  câble électrique  de section 2X(1x1,5mm2)+1G1,5.  type H07 VU .</t>
  </si>
  <si>
    <t>9.4.7</t>
  </si>
  <si>
    <t>Fourniture et pose de  câble électrique  de section 2X(1x2,5mm2)+1G2,5.  type H07 VU .</t>
  </si>
  <si>
    <t>9.4.8</t>
  </si>
  <si>
    <t>Fourniture et pose de  câble électrique  de section 2X(1x4mm2)+1G4.  type H07 VU .</t>
  </si>
  <si>
    <t>Equipements et appareillages</t>
  </si>
  <si>
    <t>Prise simple 16 A 2P + T</t>
  </si>
  <si>
    <t>Prise étanche 16 A 2P + T</t>
  </si>
  <si>
    <t xml:space="preserve">Interrupteur simple </t>
  </si>
  <si>
    <t>Interrupteur va et vient</t>
  </si>
  <si>
    <t>Réglette de 120 LED</t>
  </si>
  <si>
    <t>Réglette de 120 étanche LED</t>
  </si>
  <si>
    <t>9.11</t>
  </si>
  <si>
    <t>Extincteur à poudre de 6 kg</t>
  </si>
  <si>
    <t>VENTILATION</t>
  </si>
  <si>
    <t>9.12</t>
    <phoneticPr fontId="8" type="noConversion"/>
  </si>
  <si>
    <t>Brasseur d'air complet</t>
  </si>
  <si>
    <t>X</t>
    <phoneticPr fontId="8" type="noConversion"/>
  </si>
  <si>
    <t>PEINTURE, VITRERIE, MIROITERIE</t>
  </si>
  <si>
    <t>10.1</t>
    <phoneticPr fontId="8" type="noConversion"/>
  </si>
  <si>
    <t>Peinture à huile sur menuiserie métallique</t>
  </si>
  <si>
    <t>10.2</t>
  </si>
  <si>
    <t xml:space="preserve">Peinture à huile sur faux plafond </t>
  </si>
  <si>
    <t>10.3</t>
  </si>
  <si>
    <t>Peinture fom sur mur intérieur</t>
  </si>
  <si>
    <t>10.4</t>
  </si>
  <si>
    <t>Peinture tyrolienne</t>
  </si>
  <si>
    <t>3.CADRE DE BORDERAU DE PRIX UNITAIRE CASE D'ETUDES VARIANTE</t>
    <phoneticPr fontId="8" type="noConversion"/>
  </si>
  <si>
    <t>RECAPITULATIF  - CASE D'ETUDE</t>
  </si>
  <si>
    <t>3.1</t>
    <phoneticPr fontId="8" type="noConversion"/>
  </si>
  <si>
    <t>BIBLIOTHEQUE</t>
    <phoneticPr fontId="8" type="noConversion"/>
  </si>
  <si>
    <t>SALLE INFORMATIQUE - LABO</t>
    <phoneticPr fontId="8" type="noConversion"/>
  </si>
  <si>
    <t>SALLE POLYVALENTE</t>
    <phoneticPr fontId="8" type="noConversion"/>
  </si>
  <si>
    <t>PATIO</t>
  </si>
  <si>
    <t>TOTAL CASE D'ETUDE</t>
    <phoneticPr fontId="8" type="noConversion"/>
  </si>
  <si>
    <t>3.1 CADRE DE BORDERAU DE PRIX UNITAIRE DE LA BIBLIOTHEQUE (CASE D'ETUDE)</t>
    <phoneticPr fontId="8" type="noConversion"/>
  </si>
  <si>
    <t>LD fouille</t>
    <phoneticPr fontId="8" type="noConversion"/>
  </si>
  <si>
    <t>LG</t>
    <phoneticPr fontId="8" type="noConversion"/>
  </si>
  <si>
    <t>Béton armé pour sol de placards dosé à 350 kg/m3</t>
  </si>
  <si>
    <t xml:space="preserve">Claustras type boite postale d'enveloppe </t>
  </si>
  <si>
    <t>4.6</t>
  </si>
  <si>
    <t>4.7</t>
  </si>
  <si>
    <t>Béton armé pour dalle de placard  dosé à 350 kg/m3</t>
    <phoneticPr fontId="8" type="noConversion"/>
  </si>
  <si>
    <t>Enduit ciment sous face dalle</t>
  </si>
  <si>
    <t>F et P tube carré de 50 de 2,5mm d'épaisseur  pour panne</t>
    <phoneticPr fontId="8" type="noConversion"/>
  </si>
  <si>
    <t>F et P IPN de 100</t>
    <phoneticPr fontId="8" type="noConversion"/>
  </si>
  <si>
    <t>ALUMINIUM</t>
  </si>
  <si>
    <t>Fenêtre châssis alu vitré de 5mm avec grille anti moustique de 120x180</t>
    <phoneticPr fontId="8" type="noConversion"/>
  </si>
  <si>
    <t>Fenêtre châssis alu vitré de 5mm avec grille anti moustique de 120x120</t>
    <phoneticPr fontId="8" type="noConversion"/>
  </si>
  <si>
    <t xml:space="preserve">Fenêtre métallique pleine et persienne de  120 x 120 </t>
  </si>
  <si>
    <t>Fenêtre métallique pleine et persienne de  120 x 180</t>
  </si>
  <si>
    <t>Fenêtre métallique persienne de  40 x 120 (aération haute)</t>
  </si>
  <si>
    <t>7.7</t>
  </si>
  <si>
    <t>Porte métallique pleine double face de 90 x 220</t>
    <phoneticPr fontId="8" type="noConversion"/>
  </si>
  <si>
    <t>7.8</t>
  </si>
  <si>
    <t>Porte métallique pleine double face avec occulus vitré de 140 x 220</t>
    <phoneticPr fontId="8" type="noConversion"/>
  </si>
  <si>
    <t>F et P de faux plafond en bois</t>
  </si>
  <si>
    <t>Modules Panneau(x) monocristalin de pissance crete= 500W  Vdc=48,83V Isc=13,2A</t>
  </si>
  <si>
    <t xml:space="preserve">Batteries OPZS 1104 Ah /4V </t>
  </si>
  <si>
    <t>Regulateur de charge MPTT 250/85  48V</t>
  </si>
  <si>
    <t>Convertisseur  Type 48V / 1600  VA  230 V</t>
  </si>
  <si>
    <t>Cables 2x 16 mm2  CU (Panneaux)/ regulateur)</t>
  </si>
  <si>
    <t>Controleur de batteries</t>
  </si>
  <si>
    <t>Cables 2x 25 mm2  CU ( regulateur/ batterie )</t>
  </si>
  <si>
    <t>Support metallique pour 9 modules PV de puissance 500 Wc</t>
  </si>
  <si>
    <t>9.2.1</t>
  </si>
  <si>
    <t>F te P Tableau général TGBT à 4 pôles de 400 mm x 500 mm de dimension et de  14,98 KW de puissance avec Intersectionneur à déclechement 4P-40A +  1 différentiel de 16A ,1 différentiel de 20A  et 1 différentiel de 25A + 7 disjoncteurs de 10A ,3 disjoncteurs de 16A  et 5 disjoncteurs de 20A</t>
  </si>
  <si>
    <t>9.2.2</t>
  </si>
  <si>
    <t>Réglette de 60 LED</t>
  </si>
  <si>
    <t>9.12</t>
  </si>
  <si>
    <t>9.13</t>
    <phoneticPr fontId="8" type="noConversion"/>
  </si>
  <si>
    <t>XII</t>
  </si>
  <si>
    <t>12.1</t>
  </si>
  <si>
    <t>12.2</t>
  </si>
  <si>
    <t>12.3</t>
  </si>
  <si>
    <t>Peinture fom sous face dalle</t>
  </si>
  <si>
    <t>12.4</t>
  </si>
  <si>
    <t>Peinture à huile sur mur intérieur</t>
  </si>
  <si>
    <t>12.5</t>
  </si>
  <si>
    <t>3.2 CADRE DE BORDERAU DE PRIX UNITAIRE DE LA SALLE INFORMATIQUE-LABO</t>
    <phoneticPr fontId="8" type="noConversion"/>
  </si>
  <si>
    <t>Béton de propreté pour  la pose des agglos pleins dosé à 150 kg/m4</t>
  </si>
  <si>
    <t>m4</t>
  </si>
  <si>
    <t>PERI</t>
    <phoneticPr fontId="8" type="noConversion"/>
  </si>
  <si>
    <t>Béton armé pour paillasse dosé à 350 kg/m3</t>
    <phoneticPr fontId="8" type="noConversion"/>
  </si>
  <si>
    <t>Fourniture et pose de Faïences murales de 20x30  y compris toute sujétion</t>
    <phoneticPr fontId="8" type="noConversion"/>
  </si>
  <si>
    <t>Fet P IPN de 100</t>
    <phoneticPr fontId="8" type="noConversion"/>
  </si>
  <si>
    <t xml:space="preserve">Connexion au réseau interne  - TGBT dans la bibliothèque - y compris toutes les sujétions </t>
  </si>
  <si>
    <t>9.4.9</t>
  </si>
  <si>
    <t>Peinture à fom sur mur intérieur</t>
  </si>
  <si>
    <t>3.3 CADRE DE BORDERAU DE PRIX UNITAIRE DE LA SALLE POLYVALENTE</t>
    <phoneticPr fontId="8" type="noConversion"/>
  </si>
  <si>
    <t>CH H 30</t>
    <phoneticPr fontId="8" type="noConversion"/>
  </si>
  <si>
    <t>CH H 20</t>
    <phoneticPr fontId="8" type="noConversion"/>
  </si>
  <si>
    <t>LD LINT</t>
    <phoneticPr fontId="8" type="noConversion"/>
  </si>
  <si>
    <t>Lg</t>
    <phoneticPr fontId="8" type="noConversion"/>
  </si>
  <si>
    <t>Fenêtre châssis alu vitré de 5mm avec grille anti moustique de 60x180</t>
    <phoneticPr fontId="8" type="noConversion"/>
  </si>
  <si>
    <t>7.2</t>
    <phoneticPr fontId="8" type="noConversion"/>
  </si>
  <si>
    <t>Fenêtre métallique pleine et persienne de  60 x 180</t>
  </si>
  <si>
    <t xml:space="preserve">Connexion au réseau interne  au TGBT dans la salle bibliothèque - y compris toutes les sujétions </t>
  </si>
  <si>
    <t>Iso range et Cable et équipements</t>
  </si>
  <si>
    <t>3.4 CADRE DE BORDERAU DE PRIX UNITAIRE DU PATIO</t>
    <phoneticPr fontId="8" type="noConversion"/>
  </si>
  <si>
    <t>Nettoyage du terrain et décapage</t>
  </si>
  <si>
    <t>LDT</t>
    <phoneticPr fontId="8" type="noConversion"/>
  </si>
  <si>
    <t>S enduit</t>
    <phoneticPr fontId="8" type="noConversion"/>
  </si>
  <si>
    <t>Béton armé pour chainage haut dosé à 350kg/m3</t>
    <phoneticPr fontId="8" type="noConversion"/>
  </si>
  <si>
    <t>Béton armé pour banquette d'attente dosé à 350 kg/m3</t>
  </si>
  <si>
    <t>5.1</t>
    <phoneticPr fontId="8" type="noConversion"/>
  </si>
  <si>
    <t xml:space="preserve">Fourniture et pose de Carreaux grès cérame de 30x30 y compris toute sujétion </t>
  </si>
  <si>
    <t>Fourniture et pose de Faïences murales de 20x30 sur bancs d'attente y compris toute sujétion</t>
  </si>
  <si>
    <t xml:space="preserve">MENUISERIE MÉTALLIQUE </t>
    <phoneticPr fontId="8" type="noConversion"/>
  </si>
  <si>
    <t>6.1</t>
    <phoneticPr fontId="8" type="noConversion"/>
  </si>
  <si>
    <t>F et P de tube métallique de 50x80 sur le passio</t>
    <phoneticPr fontId="8" type="noConversion"/>
  </si>
  <si>
    <t>Grille métallique de 160x85</t>
    <phoneticPr fontId="8" type="noConversion"/>
  </si>
  <si>
    <t>Grille métallique pour rampes de 450x85</t>
    <phoneticPr fontId="8" type="noConversion"/>
  </si>
  <si>
    <t>VII</t>
    <phoneticPr fontId="8" type="noConversion"/>
  </si>
  <si>
    <t xml:space="preserve">ASSAINISSEMENT </t>
    <phoneticPr fontId="8" type="noConversion"/>
  </si>
  <si>
    <t>7.1</t>
    <phoneticPr fontId="8" type="noConversion"/>
  </si>
  <si>
    <t>Tuyauterie d'évacuation - Provision de tuyaux d'évacuation de PVC 110  avec les différents éléments de raccordement y compris toute suggestion</t>
    <phoneticPr fontId="8" type="noConversion"/>
  </si>
  <si>
    <t>Siphon au sol</t>
  </si>
  <si>
    <t>U</t>
    <phoneticPr fontId="8" type="noConversion"/>
  </si>
  <si>
    <t>VIII</t>
    <phoneticPr fontId="8" type="noConversion"/>
  </si>
  <si>
    <t>8.2</t>
  </si>
  <si>
    <t>3.CADRE DE BORDERAU DE PRIX UNITAIRE CASE D'ETUDES</t>
    <phoneticPr fontId="8" type="noConversion"/>
  </si>
  <si>
    <t>4. CADRE DE BORDERAU DE PRIX UNITAIRE BLOC DE 3 SALLES DE CLASSES</t>
    <phoneticPr fontId="8" type="noConversion"/>
  </si>
  <si>
    <t>SINT GALERIE</t>
    <phoneticPr fontId="8" type="noConversion"/>
  </si>
  <si>
    <t>S PROTEC</t>
    <phoneticPr fontId="8" type="noConversion"/>
  </si>
  <si>
    <t>ld fouille</t>
    <phoneticPr fontId="8" type="noConversion"/>
  </si>
  <si>
    <t>S MARCHE</t>
    <phoneticPr fontId="8" type="noConversion"/>
  </si>
  <si>
    <t>lg</t>
    <phoneticPr fontId="8" type="noConversion"/>
  </si>
  <si>
    <t>Béton armé pour chainage bas dosé à 350 kg/m3</t>
    <phoneticPr fontId="8" type="noConversion"/>
  </si>
  <si>
    <t>Béton armé pour longrine de section 20x40 dosé à 350 kg/m3</t>
    <phoneticPr fontId="8" type="noConversion"/>
  </si>
  <si>
    <t>Forme d'aire en béton armé  pour protection de fondation dosé à 350 kg/m3</t>
  </si>
  <si>
    <t>2.12</t>
  </si>
  <si>
    <t>Bèche en béton armé  pour protection de fondation dosé à 350 kg/m3</t>
    <phoneticPr fontId="8" type="noConversion"/>
  </si>
  <si>
    <t>Forme d'aire en béton armé dosé à 300 kg/m3 avec chape incorporée bouchardée</t>
  </si>
  <si>
    <t>Cornière de 35 pour arrêtement de la terrasse, de la rampe et des seuils des portes</t>
  </si>
  <si>
    <t>Béton armé pour pose craie</t>
    <phoneticPr fontId="8" type="noConversion"/>
  </si>
  <si>
    <t>Enduit ciment sur murs intérieurs pour tableau</t>
  </si>
  <si>
    <t>Tôle alluzinc : 63/100 de la galerie y compris toutes suggestion de pose</t>
    <phoneticPr fontId="8" type="noConversion"/>
  </si>
  <si>
    <t>TCF</t>
    <phoneticPr fontId="8" type="noConversion"/>
  </si>
  <si>
    <t>TC CLAS</t>
    <phoneticPr fontId="8" type="noConversion"/>
  </si>
  <si>
    <t>F et P tube carré de 50 de 2,5 mm d'épaisseur pour panne  galérie</t>
    <phoneticPr fontId="8" type="noConversion"/>
  </si>
  <si>
    <t>F et P tube carré de 50 de 2,5 mm d'épaisseur pour panne bloc de 3 salles de classes</t>
    <phoneticPr fontId="8" type="noConversion"/>
  </si>
  <si>
    <t>Fet P IPN de 120</t>
    <phoneticPr fontId="8" type="noConversion"/>
  </si>
  <si>
    <t>6.6</t>
  </si>
  <si>
    <t>Fet P IPN de 80</t>
    <phoneticPr fontId="8" type="noConversion"/>
  </si>
  <si>
    <t>6.7</t>
  </si>
  <si>
    <t>Fermes en tube carré de 50x50x2,5</t>
    <phoneticPr fontId="8" type="noConversion"/>
  </si>
  <si>
    <t>6.8</t>
  </si>
  <si>
    <t>6.9</t>
  </si>
  <si>
    <t xml:space="preserve">Fenêtre métallique pleine et persienne de  120 x 120 </t>
    <phoneticPr fontId="8" type="noConversion"/>
  </si>
  <si>
    <t>Fenêtre métallique persienne de  175 x 44 (aération haute)</t>
    <phoneticPr fontId="8" type="noConversion"/>
  </si>
  <si>
    <t>Porte métallique pleine double face et persienne de 90 x 220</t>
  </si>
  <si>
    <t>10.5</t>
  </si>
  <si>
    <t>Peinture ardoisine noir pour tableau</t>
  </si>
  <si>
    <t>5. RECAPITULATIF - CADRE DE BORDERAU DE PRIX UNITAIRE LOGEMENT DIRECTEUR ET ANNEXES VARIANT</t>
    <phoneticPr fontId="8" type="noConversion"/>
  </si>
  <si>
    <t>5.1 CADRE  DE BORDERAU DE PRIX UNITAIRE LOGEMENT DIRECTEUR</t>
    <phoneticPr fontId="8" type="noConversion"/>
  </si>
  <si>
    <t>SINT térrasse</t>
    <phoneticPr fontId="8" type="noConversion"/>
  </si>
  <si>
    <t>LDinT térrasse</t>
    <phoneticPr fontId="8" type="noConversion"/>
  </si>
  <si>
    <t xml:space="preserve">Sterrasse </t>
    <phoneticPr fontId="8" type="noConversion"/>
  </si>
  <si>
    <t>ch haut 30</t>
    <phoneticPr fontId="8" type="noConversion"/>
  </si>
  <si>
    <t>ch haut 20</t>
    <phoneticPr fontId="8" type="noConversion"/>
  </si>
  <si>
    <t>Soubassement en agglos pleins de 15x20x40</t>
    <phoneticPr fontId="8" type="noConversion"/>
  </si>
  <si>
    <t>ldfouille B</t>
    <phoneticPr fontId="8" type="noConversion"/>
  </si>
  <si>
    <t>ldfouille T</t>
    <phoneticPr fontId="8" type="noConversion"/>
  </si>
  <si>
    <t>ldfouille V</t>
    <phoneticPr fontId="8" type="noConversion"/>
  </si>
  <si>
    <t>Fenêtre châssis métallique vitré de 5mm avec grille anti moustique de 120x120</t>
    <phoneticPr fontId="8" type="noConversion"/>
  </si>
  <si>
    <t>Fenêtre châssis métallique vitré de 5mm avec grille anti moustique de 80x120</t>
    <phoneticPr fontId="8" type="noConversion"/>
  </si>
  <si>
    <t>Fenêtre châssis métallique vitré de 5mm avec grille anti moustique de 60x120</t>
  </si>
  <si>
    <t>Fenêtre châssis métallique vitré de 5mm anti moustique de 60x60</t>
  </si>
  <si>
    <t>Fenêtre métallique pleine et persienne de  80 x 120</t>
    <phoneticPr fontId="8" type="noConversion"/>
  </si>
  <si>
    <t>Fenêtre métallique pleine et persienne de  60 x 120</t>
  </si>
  <si>
    <t>Fenêtre métallique pleine et  persienne de  60 x 60</t>
  </si>
  <si>
    <t>7.9</t>
  </si>
  <si>
    <t>Fenêtre métallique persienne de  40 x 120 (aération haute)</t>
    <phoneticPr fontId="8" type="noConversion"/>
  </si>
  <si>
    <t>7.10</t>
  </si>
  <si>
    <t>7.11</t>
  </si>
  <si>
    <t>7.12</t>
  </si>
  <si>
    <t>Porte métallique pleine double face et persienne de 120 x 220</t>
  </si>
  <si>
    <t>7.13</t>
  </si>
  <si>
    <t>Grille métallique pour rampes de 450 x 85</t>
  </si>
  <si>
    <t>8.3</t>
  </si>
  <si>
    <t>Modules Panneau(x) monocristalin de pissance crete= 540W  Vdc=41,6V Isc=12,97A</t>
  </si>
  <si>
    <t>Batteries GEL 250 Ah /12V et Rack de support vertical</t>
  </si>
  <si>
    <t>Convertisseur  Type 48 V / 1200 VA  230V</t>
  </si>
  <si>
    <t>Cables 2x 4 mm2  CU (Panneaux)/ regulateur)</t>
  </si>
  <si>
    <t>Support metallique pour 4 modules PV de puissance 540 Wc</t>
  </si>
  <si>
    <t xml:space="preserve">F te P Tableau général TGBT à 2 pôles de 350 mm x 460 mm de dimension et de  4,13 KW de puissance; avec  1 différentiel de 16A ,1 différentiel de 20A et différentiel de 25A + 3 disjoncteurs de 10A  et 2 disjoncteurs de 16A  </t>
    <phoneticPr fontId="8" type="noConversion"/>
  </si>
  <si>
    <t>9.13</t>
  </si>
  <si>
    <t>9.14</t>
  </si>
  <si>
    <t>9.15</t>
  </si>
  <si>
    <t>9.16</t>
  </si>
  <si>
    <t>9.17</t>
  </si>
  <si>
    <t>9.18</t>
  </si>
  <si>
    <t>9.19</t>
  </si>
  <si>
    <t>9.20</t>
  </si>
  <si>
    <t>9.21</t>
  </si>
  <si>
    <t>Equipements  et appareils</t>
  </si>
  <si>
    <t>9.22</t>
    <phoneticPr fontId="8" type="noConversion"/>
  </si>
  <si>
    <t>9.23</t>
  </si>
  <si>
    <t>Prise simple étanche 16 A 3P + T</t>
    <phoneticPr fontId="8" type="noConversion"/>
  </si>
  <si>
    <t>9.24</t>
  </si>
  <si>
    <t>Prise TV</t>
    <phoneticPr fontId="8" type="noConversion"/>
  </si>
  <si>
    <t>9.25</t>
  </si>
  <si>
    <t>9.26</t>
  </si>
  <si>
    <t>9.27</t>
  </si>
  <si>
    <t>9.28</t>
    <phoneticPr fontId="8" type="noConversion"/>
  </si>
  <si>
    <t>5.2 CADRE DE BORDERAU DE PRIX UNITAIRE ESTIMATIF CUISINE</t>
    <phoneticPr fontId="8" type="noConversion"/>
  </si>
  <si>
    <t>Béton de propreté pour  la pose des agglos pleins dosé à 150 kg/m3</t>
  </si>
  <si>
    <t>Soubassement en agglos pleins de 15x20x40</t>
  </si>
  <si>
    <t xml:space="preserve">Fenêtre métallique persienne de  120 x 120 </t>
    <phoneticPr fontId="8" type="noConversion"/>
  </si>
  <si>
    <t>5.3 CADRE DE BORDERAU DE PRIX UNITAIRE BLOC LATRINE A DEUX CABINES</t>
    <phoneticPr fontId="8" type="noConversion"/>
  </si>
  <si>
    <t>Béton armé pour dalle au sol dosé à 350 kg/m3</t>
    <phoneticPr fontId="8" type="noConversion"/>
  </si>
  <si>
    <t>Lchf</t>
    <phoneticPr fontId="8" type="noConversion"/>
  </si>
  <si>
    <t>Béton armé pour la dalle de 15 cm</t>
    <phoneticPr fontId="8" type="noConversion"/>
  </si>
  <si>
    <t>4.9</t>
  </si>
  <si>
    <t>Béton armé pour  chainage haut dosé à 350 kg/m3</t>
  </si>
  <si>
    <t>Enduit a l'intérieur de la fosse</t>
    <phoneticPr fontId="8" type="noConversion"/>
  </si>
  <si>
    <t>5.9</t>
  </si>
  <si>
    <t xml:space="preserve">Fourniture et pose de Carreaux grés cérame anti-dérapant de 30x30 y compris toute sujétion </t>
  </si>
  <si>
    <t>6.12</t>
  </si>
  <si>
    <t>6.13</t>
  </si>
  <si>
    <t>Porte métallique pleine double face de 80 x 220</t>
    <phoneticPr fontId="8" type="noConversion"/>
  </si>
  <si>
    <t>X</t>
  </si>
  <si>
    <t>PLOMBERIES - SANITAIRES</t>
  </si>
  <si>
    <t>vannes d'arrêt</t>
  </si>
  <si>
    <t>10.8</t>
  </si>
  <si>
    <t>XI</t>
  </si>
  <si>
    <t>ASSAINISSEMENT ET AMÉNAGEMENT DES ABORDS</t>
  </si>
  <si>
    <t>11.1</t>
  </si>
  <si>
    <t>Tuyauterie d'évacuation - Provision de tuyaux d'évacuation de divers diamètres avec les différents éléments de raccordement y compris toute suggestion</t>
  </si>
  <si>
    <t>11.2</t>
  </si>
  <si>
    <t>Regards de visite</t>
  </si>
  <si>
    <t>Peinture tyrolienne (intérieur - extérieur)</t>
  </si>
  <si>
    <t>5.1 CADRE DE BORDERAU DE PRIX UNITAIRE LOGEMENT DIRECTEUR</t>
    <phoneticPr fontId="8" type="noConversion"/>
  </si>
  <si>
    <t xml:space="preserve">F te P Tableau général TGBT à 2 pôles de 340 mm x 432 mm de dimension et de  3,32 KW de puissance; avec  1 différentiel de 16A  et 2 différentiel de 20A + 5 disjoncteurs de 10A  et 2 disjoncteurs de 16A  </t>
  </si>
  <si>
    <t>9.10</t>
    <phoneticPr fontId="8" type="noConversion"/>
  </si>
  <si>
    <t>5.2 CADRE DE BORDERAU DE PRIX UNITAIRE CUISINE</t>
    <phoneticPr fontId="8" type="noConversion"/>
  </si>
  <si>
    <t>6. CADRE DE BORDERAU DE PRIX UNITAIRE BLOC LATRINE TYPE 2 - 3 CABINES</t>
    <phoneticPr fontId="8" type="noConversion"/>
  </si>
  <si>
    <t>mac</t>
    <phoneticPr fontId="8" type="noConversion"/>
  </si>
  <si>
    <t>Porte métallique pleine double face de 100 x 220</t>
    <phoneticPr fontId="8" type="noConversion"/>
  </si>
  <si>
    <t>F et P de tuyau PVC DE 100</t>
    <phoneticPr fontId="8" type="noConversion"/>
  </si>
  <si>
    <t>ENS</t>
    <phoneticPr fontId="8" type="noConversion"/>
  </si>
  <si>
    <t>Peinture tyrolienne (intérieur-extérieur)</t>
  </si>
  <si>
    <t>7. CADRE DE BORDERAU DE PRIX UNITAIRE TERRAINS DE SPORTS</t>
    <phoneticPr fontId="8" type="noConversion"/>
  </si>
  <si>
    <t>TERRAIN DE FOOTBALL</t>
    <phoneticPr fontId="8" type="noConversion"/>
  </si>
  <si>
    <t>Nettoyage du terrain</t>
  </si>
  <si>
    <t>ff</t>
    <phoneticPr fontId="8" type="noConversion"/>
  </si>
  <si>
    <t>Décapage et nivellement</t>
    <phoneticPr fontId="8" type="noConversion"/>
  </si>
  <si>
    <t>F et P de sable</t>
    <phoneticPr fontId="8" type="noConversion"/>
  </si>
  <si>
    <t>Cage gardien et filet</t>
    <phoneticPr fontId="8" type="noConversion"/>
  </si>
  <si>
    <t>Peinture à huile blanche pour délimitation du terrain</t>
    <phoneticPr fontId="8" type="noConversion"/>
  </si>
  <si>
    <t>TERRAIN MULTISPORT</t>
    <phoneticPr fontId="8" type="noConversion"/>
  </si>
  <si>
    <t>Remblais latéritique compacté</t>
    <phoneticPr fontId="8" type="noConversion"/>
  </si>
  <si>
    <t>Béton armé dosé à 300 kg/m3</t>
    <phoneticPr fontId="8" type="noConversion"/>
  </si>
  <si>
    <t>Panier de basket et cage gardien pour voley+filet</t>
    <phoneticPr fontId="8" type="noConversion"/>
  </si>
  <si>
    <t>8. CADRE DE BORDERAU DE PRIX UNITAIRE PORTIQUE MUR DE CLOTURE</t>
    <phoneticPr fontId="8" type="noConversion"/>
  </si>
  <si>
    <t>2.1</t>
    <phoneticPr fontId="8" type="noConversion"/>
  </si>
  <si>
    <t>Béton de propreté pour  la pose des agglos pleins et longrines dosé à 150 kg/m3</t>
    <phoneticPr fontId="8" type="noConversion"/>
  </si>
  <si>
    <t>Béton armé pour longrine de section 15x20x40 dosé à 350 kg/m3</t>
    <phoneticPr fontId="8" type="noConversion"/>
  </si>
  <si>
    <t>III</t>
    <phoneticPr fontId="8" type="noConversion"/>
  </si>
  <si>
    <t>Béton armé pour chainage sur mur dosé à 350 kg/m3</t>
    <phoneticPr fontId="8" type="noConversion"/>
  </si>
  <si>
    <t>3.5</t>
  </si>
  <si>
    <t xml:space="preserve">Fourniture et pose de poteaux en IPN 80 de 2,00m </t>
    <phoneticPr fontId="8" type="noConversion"/>
  </si>
  <si>
    <t>U</t>
  </si>
  <si>
    <t>3.6</t>
  </si>
  <si>
    <t>Fourniture et pose d’un grillage simple torsion 50x50 en fil galvanisé  Ǿ 3 mm, de hauteur 1,50 m en rouleaux de 25m + tendeurs et fil galva y compris toutes sujétions de pose</t>
  </si>
  <si>
    <t>IV</t>
    <phoneticPr fontId="8" type="noConversion"/>
  </si>
  <si>
    <t xml:space="preserve">Enduit ciment sur murs </t>
    <phoneticPr fontId="8" type="noConversion"/>
  </si>
  <si>
    <t>V</t>
    <phoneticPr fontId="8" type="noConversion"/>
  </si>
  <si>
    <t>F et P de portillon en tole pleine double de 15/10 double face de 150x220 y compris serrure et toutes sujétions de pose</t>
    <phoneticPr fontId="8" type="noConversion"/>
  </si>
  <si>
    <t>F et P de portail 400x220 en tole pleine double de 15/10 double face  y compris serrure et toutes sujétions de pose</t>
    <phoneticPr fontId="8" type="noConversion"/>
  </si>
  <si>
    <t>F et P de plaque métallique pour identification en tole de dimension 120x110 fixée au mur y compris toutes sujétions de pose</t>
    <phoneticPr fontId="8" type="noConversion"/>
  </si>
  <si>
    <t>10. CADRE DE BORDERAU DE PRIX UNITAIRE LOGEMENT GARDIEN</t>
    <phoneticPr fontId="8" type="noConversion"/>
  </si>
  <si>
    <t>10.1 CADRE DE BORDERAU DE PRIX UNITAIRE LOGEMENT GARDIEN</t>
    <phoneticPr fontId="8" type="noConversion"/>
  </si>
  <si>
    <t>Porte métallique pleine double face et persienn de 90 x 220</t>
  </si>
  <si>
    <t>Modules Panneau(x) monocristalin de pissance crete= 400W  Vdoc=37,25V Isc=13,66A</t>
  </si>
  <si>
    <t>Batteries GEL 200 Ah /12V</t>
  </si>
  <si>
    <t>Convertisseur  Type 12V / 180 VA  230 V</t>
  </si>
  <si>
    <t>Cables 2x 50 mm2  CU ( regulateur/ batterie )</t>
  </si>
  <si>
    <t>Support metalique pour 1 modules PV de puissance 400 Wc</t>
  </si>
  <si>
    <t xml:space="preserve">F te P Tableau général TGBT à 2 pôles de 350 mm x 335 mm de dimension et de  1,70 KW de puissance; avec  1 disjoncteur  de 10A et 1 disjoncteur de 16A  </t>
  </si>
  <si>
    <t xml:space="preserve">Fourniture et pose de  câble électrique de section 3G6  type U 1000 R2V </t>
  </si>
  <si>
    <t>Equipements et appareils</t>
  </si>
  <si>
    <t>Réglette de 60</t>
    <phoneticPr fontId="8" type="noConversion"/>
  </si>
  <si>
    <t>9.9</t>
    <phoneticPr fontId="8" type="noConversion"/>
  </si>
  <si>
    <t>10.2 CADRE DE BORDERAU DE PRIX UNITAIRE BLOC LATRINE A DEUX CABINES</t>
    <phoneticPr fontId="8" type="noConversion"/>
  </si>
  <si>
    <t>SOUS-TOTAL</t>
  </si>
  <si>
    <t>10.1 CADRE DE BORDERAU DE PRIX UNITAIRE MUR DE CLOTURE DES LOGEMENTS</t>
    <phoneticPr fontId="8" type="noConversion"/>
  </si>
  <si>
    <t>1.1</t>
    <phoneticPr fontId="8" type="noConversion"/>
  </si>
  <si>
    <t>II</t>
    <phoneticPr fontId="8" type="noConversion"/>
  </si>
  <si>
    <t>TRAVAUX DE CONSTRUCTION DU MUR</t>
    <phoneticPr fontId="8" type="noConversion"/>
  </si>
  <si>
    <t>Mur de cloture</t>
    <phoneticPr fontId="8" type="noConversion"/>
  </si>
  <si>
    <t>MENUISERIE METALLIQUE</t>
    <phoneticPr fontId="8" type="noConversion"/>
  </si>
  <si>
    <t>Portillon métalique double face de 150 x 220</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</si>
</sst>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C_F_A_-;\-* #,##0.00\ _C_F_A_-;_-* &quot;-&quot;??\ _C_F_A_-;_-@_-"/>
    <numFmt numFmtId="165" formatCode="_-* #,##0.00\ _F_-;\-* #,##0.00\ _F_-;_-* &quot;-&quot;??\ _F_-;_-@_-"/>
    <numFmt numFmtId="166" formatCode="_-* #,##0.00\ _€_-;\-* #,##0.00\ _€_-;_-* &quot;-&quot;??\ _€_-;_-@_-"/>
    <numFmt numFmtId="167" formatCode="#,##0_ "/>
    <numFmt numFmtId="168" formatCode="[$-40C]General"/>
    <numFmt numFmtId="169" formatCode="#,##0.00_ "/>
  </numFmts>
  <fonts count="13">
    <font>
      <sz val="11"/>
      <color theme="1"/>
      <name val="Calibri"/>
      <family val="2"/>
      <scheme val="minor"/>
    </font>
    <font>
      <sz val="11"/>
      <color theme="1"/>
      <name val="Calibri"/>
      <family val="2"/>
      <scheme val="minor"/>
    </font>
    <font>
      <b/>
      <sz val="12"/>
      <color theme="1"/>
      <name val="Arial Narrow"/>
      <family val="2"/>
    </font>
    <font>
      <sz val="12"/>
      <color theme="1"/>
      <name val="Arial Narrow"/>
      <family val="2"/>
    </font>
    <font>
      <sz val="12"/>
      <name val="Arial Narrow"/>
      <family val="2"/>
    </font>
    <font>
      <sz val="10"/>
      <name val="Arial"/>
      <family val="2"/>
    </font>
    <font>
      <b/>
      <sz val="12"/>
      <name val="Arial Narrow"/>
      <family val="2"/>
    </font>
    <font>
      <sz val="12"/>
      <color indexed="8"/>
      <name val="Arial Narrow"/>
      <family val="2"/>
    </font>
    <font>
      <sz val="9"/>
      <name val="Calibri"/>
      <family val="3"/>
      <charset val="134"/>
      <scheme val="minor"/>
    </font>
    <font>
      <sz val="11"/>
      <color indexed="8"/>
      <name val="Calibri"/>
      <family val="2"/>
    </font>
    <font>
      <sz val="11"/>
      <color rgb="FF000000"/>
      <name val="Calibri"/>
      <family val="2"/>
    </font>
    <font>
      <b/>
      <sz val="11"/>
      <color theme="1"/>
      <name val="Calibri"/>
      <family val="2"/>
      <scheme val="minor"/>
    </font>
    <font>
      <sz val="11"/>
      <color theme="1"/>
      <name val="Arial Narrow"/>
      <family val="2"/>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double">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top/>
      <bottom style="thin">
        <color theme="1" tint="0.34998626667073579"/>
      </bottom>
      <diagonal/>
    </border>
    <border>
      <left style="double">
        <color indexed="23"/>
      </left>
      <right style="thin">
        <color indexed="23"/>
      </right>
      <top style="thin">
        <color indexed="23"/>
      </top>
      <bottom style="thin">
        <color indexed="23"/>
      </bottom>
      <diagonal/>
    </border>
    <border>
      <left/>
      <right style="thin">
        <color theme="1" tint="0.34998626667073579"/>
      </right>
      <top style="thin">
        <color theme="1" tint="0.34998626667073579"/>
      </top>
      <bottom style="thin">
        <color theme="1" tint="0.34998626667073579"/>
      </bottom>
      <diagonal/>
    </border>
  </borders>
  <cellStyleXfs count="16">
    <xf numFmtId="0" fontId="0" fillId="0" borderId="0"/>
    <xf numFmtId="0" fontId="5" fillId="0" borderId="0"/>
    <xf numFmtId="0" fontId="1" fillId="0" borderId="0"/>
    <xf numFmtId="165" fontId="5" fillId="0" borderId="0" applyFont="0" applyFill="0" applyBorder="0" applyAlignment="0" applyProtection="0"/>
    <xf numFmtId="165" fontId="5" fillId="0" borderId="0" applyFont="0" applyFill="0" applyBorder="0" applyAlignment="0" applyProtection="0"/>
    <xf numFmtId="166" fontId="5" fillId="0" borderId="0">
      <alignment vertical="top"/>
      <protection locked="0"/>
    </xf>
    <xf numFmtId="0" fontId="1" fillId="0" borderId="0"/>
    <xf numFmtId="0" fontId="5" fillId="0" borderId="0"/>
    <xf numFmtId="0" fontId="5" fillId="0" borderId="0">
      <protection locked="0"/>
    </xf>
    <xf numFmtId="0" fontId="5" fillId="0" borderId="0">
      <alignment vertical="center"/>
    </xf>
    <xf numFmtId="0" fontId="9" fillId="0" borderId="0"/>
    <xf numFmtId="166" fontId="9" fillId="0" borderId="0" applyFont="0" applyFill="0" applyBorder="0" applyAlignment="0" applyProtection="0"/>
    <xf numFmtId="168" fontId="10" fillId="0" borderId="0" applyBorder="0" applyProtection="0"/>
    <xf numFmtId="0" fontId="5" fillId="0" borderId="0"/>
    <xf numFmtId="166" fontId="5" fillId="0" borderId="0" applyFont="0" applyFill="0" applyBorder="0" applyAlignment="0" applyProtection="0"/>
    <xf numFmtId="164" fontId="1" fillId="0" borderId="0" applyFont="0" applyFill="0" applyBorder="0" applyAlignment="0" applyProtection="0"/>
  </cellStyleXfs>
  <cellXfs count="103">
    <xf numFmtId="0" fontId="0" fillId="0" borderId="0" xfId="0"/>
    <xf numFmtId="0" fontId="3" fillId="0" borderId="4" xfId="0" applyFont="1" applyBorder="1" applyAlignment="1">
      <alignment horizontal="center" vertical="center" wrapText="1"/>
    </xf>
    <xf numFmtId="0" fontId="3" fillId="0" borderId="0" xfId="0" applyFont="1"/>
    <xf numFmtId="0" fontId="4" fillId="0" borderId="4" xfId="0" applyFont="1" applyBorder="1" applyAlignment="1">
      <alignment horizontal="center" vertical="center"/>
    </xf>
    <xf numFmtId="3" fontId="4" fillId="0" borderId="4" xfId="0" applyNumberFormat="1" applyFont="1" applyBorder="1" applyAlignment="1">
      <alignment horizontal="center" vertical="center"/>
    </xf>
    <xf numFmtId="0" fontId="6" fillId="0" borderId="4" xfId="0" applyFont="1" applyBorder="1" applyAlignment="1">
      <alignment horizontal="center" vertical="center"/>
    </xf>
    <xf numFmtId="3" fontId="6" fillId="0" borderId="4" xfId="0" applyNumberFormat="1" applyFont="1" applyBorder="1" applyAlignment="1">
      <alignment horizontal="center" vertical="center"/>
    </xf>
    <xf numFmtId="0" fontId="6" fillId="0" borderId="4" xfId="0" applyFont="1" applyBorder="1" applyAlignment="1">
      <alignment vertical="center"/>
    </xf>
    <xf numFmtId="3" fontId="4" fillId="0" borderId="4" xfId="5" applyNumberFormat="1" applyFont="1" applyBorder="1" applyAlignment="1" applyProtection="1">
      <alignment horizontal="center" vertical="center"/>
    </xf>
    <xf numFmtId="0" fontId="4" fillId="0" borderId="4" xfId="2" applyFont="1" applyBorder="1" applyAlignment="1">
      <alignment horizontal="center" vertical="center"/>
    </xf>
    <xf numFmtId="0" fontId="4" fillId="0" borderId="4" xfId="0" applyFont="1" applyBorder="1"/>
    <xf numFmtId="3" fontId="4" fillId="0" borderId="4" xfId="0" applyNumberFormat="1" applyFont="1" applyBorder="1"/>
    <xf numFmtId="0" fontId="2" fillId="0" borderId="4" xfId="6" applyFont="1" applyBorder="1" applyAlignment="1">
      <alignment horizontal="left" vertical="center" wrapText="1"/>
    </xf>
    <xf numFmtId="3" fontId="4" fillId="0" borderId="4" xfId="0" applyNumberFormat="1" applyFont="1" applyBorder="1" applyAlignment="1">
      <alignment horizontal="right" vertical="center"/>
    </xf>
    <xf numFmtId="0" fontId="6" fillId="0" borderId="4" xfId="0" applyFont="1" applyBorder="1" applyAlignment="1">
      <alignment horizontal="right"/>
    </xf>
    <xf numFmtId="3" fontId="6" fillId="0" borderId="4" xfId="0" applyNumberFormat="1" applyFont="1" applyBorder="1" applyAlignment="1">
      <alignment horizontal="right" vertical="center"/>
    </xf>
    <xf numFmtId="0" fontId="4" fillId="0" borderId="4" xfId="0" applyFont="1" applyBorder="1" applyAlignment="1">
      <alignment vertical="center"/>
    </xf>
    <xf numFmtId="3" fontId="4" fillId="0" borderId="4" xfId="0" applyNumberFormat="1" applyFont="1" applyBorder="1" applyAlignment="1">
      <alignment vertical="center"/>
    </xf>
    <xf numFmtId="0" fontId="6" fillId="0" borderId="4" xfId="0" applyFont="1" applyBorder="1"/>
    <xf numFmtId="3" fontId="6" fillId="0" borderId="4" xfId="0" applyNumberFormat="1" applyFont="1" applyBorder="1" applyAlignment="1">
      <alignment horizontal="right"/>
    </xf>
    <xf numFmtId="3" fontId="6" fillId="0" borderId="4" xfId="0" applyNumberFormat="1" applyFont="1" applyBorder="1"/>
    <xf numFmtId="0" fontId="6" fillId="0" borderId="4" xfId="0" applyFont="1" applyBorder="1" applyAlignment="1">
      <alignment horizontal="left"/>
    </xf>
    <xf numFmtId="0" fontId="6" fillId="0" borderId="5" xfId="7" applyFont="1" applyBorder="1" applyAlignment="1">
      <alignment horizontal="center"/>
    </xf>
    <xf numFmtId="0" fontId="6" fillId="0" borderId="6" xfId="7" applyFont="1" applyBorder="1" applyAlignment="1">
      <alignment horizontal="left"/>
    </xf>
    <xf numFmtId="0" fontId="4" fillId="0" borderId="6" xfId="7" applyFont="1" applyBorder="1" applyAlignment="1">
      <alignment horizontal="center"/>
    </xf>
    <xf numFmtId="3" fontId="4" fillId="0" borderId="6" xfId="7" applyNumberFormat="1" applyFont="1" applyBorder="1"/>
    <xf numFmtId="0" fontId="3" fillId="0" borderId="0" xfId="0" applyFont="1" applyAlignment="1">
      <alignment horizontal="center" vertical="center"/>
    </xf>
    <xf numFmtId="3" fontId="4" fillId="0" borderId="10" xfId="7" applyNumberFormat="1" applyFont="1" applyBorder="1"/>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3" fillId="0" borderId="4" xfId="0" applyFont="1" applyBorder="1" applyAlignment="1">
      <alignment horizontal="center" vertical="center"/>
    </xf>
    <xf numFmtId="3" fontId="3" fillId="0" borderId="4" xfId="0" applyNumberFormat="1" applyFont="1" applyBorder="1" applyAlignment="1">
      <alignment horizontal="center" vertical="center" wrapText="1"/>
    </xf>
    <xf numFmtId="0" fontId="3" fillId="0" borderId="3" xfId="0" applyFont="1" applyBorder="1" applyAlignment="1">
      <alignment vertical="center" wrapText="1"/>
    </xf>
    <xf numFmtId="3" fontId="3" fillId="0" borderId="4" xfId="0" applyNumberFormat="1" applyFont="1" applyBorder="1" applyAlignment="1">
      <alignment horizontal="right" vertical="center"/>
    </xf>
    <xf numFmtId="0" fontId="3" fillId="0" borderId="4" xfId="0" applyFont="1" applyBorder="1"/>
    <xf numFmtId="0" fontId="6" fillId="0" borderId="4" xfId="0" applyFont="1" applyBorder="1" applyAlignment="1">
      <alignment horizontal="right" vertical="center"/>
    </xf>
    <xf numFmtId="3" fontId="2" fillId="0" borderId="4" xfId="0" applyNumberFormat="1" applyFont="1" applyBorder="1" applyAlignment="1">
      <alignment horizontal="right" vertical="center"/>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3" xfId="0" applyFont="1" applyBorder="1" applyAlignment="1">
      <alignment horizontal="left" vertical="center" wrapText="1"/>
    </xf>
    <xf numFmtId="0" fontId="3" fillId="0" borderId="3" xfId="0" applyFont="1" applyBorder="1" applyAlignment="1">
      <alignment horizontal="left" vertical="top" wrapText="1"/>
    </xf>
    <xf numFmtId="0" fontId="4" fillId="0" borderId="4" xfId="0" applyFont="1" applyBorder="1" applyAlignment="1">
      <alignment horizontal="left" vertical="center" wrapText="1"/>
    </xf>
    <xf numFmtId="0" fontId="4" fillId="0" borderId="12" xfId="7" applyFont="1" applyBorder="1" applyAlignment="1">
      <alignment wrapText="1"/>
    </xf>
    <xf numFmtId="0" fontId="4" fillId="0" borderId="12" xfId="7" quotePrefix="1" applyFont="1" applyBorder="1"/>
    <xf numFmtId="0" fontId="4" fillId="0" borderId="12" xfId="7" quotePrefix="1" applyFont="1" applyBorder="1" applyAlignment="1">
      <alignment wrapText="1"/>
    </xf>
    <xf numFmtId="0" fontId="0" fillId="0" borderId="0" xfId="0" applyAlignment="1">
      <alignment horizontal="center" vertical="center"/>
    </xf>
    <xf numFmtId="3" fontId="4" fillId="0" borderId="4" xfId="5" applyNumberFormat="1" applyFont="1" applyBorder="1" applyAlignment="1" applyProtection="1">
      <alignment horizontal="right" vertical="center"/>
    </xf>
    <xf numFmtId="0" fontId="6" fillId="0" borderId="4" xfId="2" applyFont="1" applyBorder="1" applyAlignment="1">
      <alignment vertical="center"/>
    </xf>
    <xf numFmtId="0" fontId="4" fillId="0" borderId="4" xfId="7" applyFont="1" applyBorder="1" applyAlignment="1">
      <alignment vertical="center" wrapText="1"/>
    </xf>
    <xf numFmtId="0" fontId="4" fillId="0" borderId="4" xfId="2" applyFont="1" applyBorder="1" applyAlignment="1">
      <alignment vertical="center" wrapText="1"/>
    </xf>
    <xf numFmtId="3" fontId="4" fillId="0" borderId="4" xfId="0" applyNumberFormat="1" applyFont="1" applyBorder="1" applyAlignment="1">
      <alignment horizontal="right"/>
    </xf>
    <xf numFmtId="0" fontId="4" fillId="0" borderId="3" xfId="0" applyFont="1" applyBorder="1" applyAlignment="1">
      <alignment vertical="center" wrapText="1"/>
    </xf>
    <xf numFmtId="0" fontId="4" fillId="0" borderId="4" xfId="0" applyFont="1" applyBorder="1" applyAlignment="1">
      <alignment wrapText="1"/>
    </xf>
    <xf numFmtId="0" fontId="6" fillId="0" borderId="4" xfId="0" applyFont="1" applyBorder="1" applyAlignment="1">
      <alignment horizontal="center"/>
    </xf>
    <xf numFmtId="0" fontId="4" fillId="0" borderId="4" xfId="0" applyFont="1" applyBorder="1" applyAlignment="1">
      <alignment horizontal="left"/>
    </xf>
    <xf numFmtId="0" fontId="4" fillId="0" borderId="4" xfId="0" applyFont="1" applyBorder="1" applyAlignment="1">
      <alignment horizontal="center"/>
    </xf>
    <xf numFmtId="0" fontId="6" fillId="0" borderId="4" xfId="0" applyFont="1" applyBorder="1" applyAlignment="1">
      <alignment wrapText="1"/>
    </xf>
    <xf numFmtId="0" fontId="6" fillId="0" borderId="4" xfId="0" applyFont="1" applyBorder="1" applyAlignment="1">
      <alignment vertical="center" wrapText="1"/>
    </xf>
    <xf numFmtId="3" fontId="0" fillId="0" borderId="0" xfId="0" applyNumberFormat="1"/>
    <xf numFmtId="3" fontId="6" fillId="0" borderId="4" xfId="0" applyNumberFormat="1" applyFont="1" applyBorder="1" applyAlignment="1">
      <alignment vertical="center"/>
    </xf>
    <xf numFmtId="0" fontId="4" fillId="0" borderId="3" xfId="0" applyFont="1" applyBorder="1"/>
    <xf numFmtId="3" fontId="4" fillId="0" borderId="0" xfId="0" applyNumberFormat="1" applyFont="1" applyAlignment="1">
      <alignment horizontal="right"/>
    </xf>
    <xf numFmtId="0" fontId="4" fillId="0" borderId="3" xfId="0" applyFont="1" applyBorder="1" applyAlignment="1">
      <alignment wrapText="1"/>
    </xf>
    <xf numFmtId="0" fontId="4" fillId="0" borderId="8" xfId="7" applyFont="1" applyBorder="1" applyAlignment="1">
      <alignment horizontal="center" vertical="center"/>
    </xf>
    <xf numFmtId="3" fontId="4" fillId="0" borderId="9" xfId="7" applyNumberFormat="1" applyFont="1" applyBorder="1" applyAlignment="1">
      <alignment vertical="center"/>
    </xf>
    <xf numFmtId="0" fontId="2" fillId="0" borderId="0" xfId="0" applyFont="1" applyAlignment="1">
      <alignment horizontal="center" vertical="center" wrapText="1"/>
    </xf>
    <xf numFmtId="3" fontId="6" fillId="0" borderId="4" xfId="0" applyNumberFormat="1" applyFont="1" applyBorder="1" applyAlignment="1">
      <alignment horizontal="center"/>
    </xf>
    <xf numFmtId="167" fontId="6" fillId="0" borderId="4" xfId="0" applyNumberFormat="1" applyFont="1" applyBorder="1" applyAlignment="1">
      <alignment horizontal="center"/>
    </xf>
    <xf numFmtId="0" fontId="4" fillId="0" borderId="7" xfId="7" applyFont="1" applyBorder="1" applyAlignment="1">
      <alignment horizontal="center"/>
    </xf>
    <xf numFmtId="0" fontId="4" fillId="0" borderId="11" xfId="0" applyFont="1" applyBorder="1" applyAlignment="1">
      <alignment horizontal="center"/>
    </xf>
    <xf numFmtId="0" fontId="4"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4" xfId="0" applyFont="1" applyBorder="1" applyAlignment="1">
      <alignment horizontal="center"/>
    </xf>
    <xf numFmtId="3" fontId="3" fillId="0" borderId="4" xfId="0" applyNumberFormat="1" applyFont="1" applyBorder="1" applyAlignment="1">
      <alignment vertical="center"/>
    </xf>
    <xf numFmtId="0" fontId="6" fillId="0" borderId="3" xfId="0" applyFont="1" applyBorder="1" applyAlignment="1">
      <alignment vertical="center" wrapText="1"/>
    </xf>
    <xf numFmtId="167" fontId="11" fillId="0" borderId="0" xfId="0" applyNumberFormat="1" applyFont="1" applyAlignment="1">
      <alignment horizontal="right" vertical="center"/>
    </xf>
    <xf numFmtId="167" fontId="2" fillId="0" borderId="0" xfId="0" applyNumberFormat="1" applyFont="1" applyAlignment="1">
      <alignment horizontal="right" vertical="center"/>
    </xf>
    <xf numFmtId="3" fontId="4" fillId="0" borderId="0" xfId="0" applyNumberFormat="1" applyFont="1"/>
    <xf numFmtId="3" fontId="4" fillId="0" borderId="0" xfId="0" applyNumberFormat="1" applyFont="1" applyAlignment="1">
      <alignment vertical="center"/>
    </xf>
    <xf numFmtId="3" fontId="6" fillId="0" borderId="0" xfId="0" applyNumberFormat="1" applyFont="1" applyAlignment="1">
      <alignment horizontal="right" vertical="center"/>
    </xf>
    <xf numFmtId="3" fontId="4" fillId="0" borderId="0" xfId="5" applyNumberFormat="1" applyFont="1" applyAlignment="1" applyProtection="1">
      <alignment horizontal="center" vertical="center"/>
    </xf>
    <xf numFmtId="3" fontId="4" fillId="0" borderId="0" xfId="0" applyNumberFormat="1" applyFont="1" applyAlignment="1">
      <alignment horizontal="right" vertical="center"/>
    </xf>
    <xf numFmtId="3" fontId="6" fillId="0" borderId="0" xfId="0" applyNumberFormat="1" applyFont="1"/>
    <xf numFmtId="3" fontId="6" fillId="0" borderId="0" xfId="0" applyNumberFormat="1" applyFont="1" applyAlignment="1">
      <alignment horizontal="center" vertical="center"/>
    </xf>
    <xf numFmtId="169" fontId="0" fillId="0" borderId="0" xfId="0" applyNumberFormat="1"/>
    <xf numFmtId="169" fontId="3" fillId="0" borderId="0" xfId="0" applyNumberFormat="1" applyFont="1"/>
    <xf numFmtId="169" fontId="12" fillId="0" borderId="0" xfId="0" applyNumberFormat="1" applyFont="1" applyAlignment="1">
      <alignment horizontal="right" vertical="center"/>
    </xf>
    <xf numFmtId="0" fontId="12" fillId="0" borderId="0" xfId="0" applyFont="1"/>
    <xf numFmtId="169" fontId="12" fillId="0" borderId="0" xfId="0" applyNumberFormat="1" applyFont="1" applyAlignment="1">
      <alignment vertical="center"/>
    </xf>
    <xf numFmtId="3" fontId="6" fillId="0" borderId="4"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wrapText="1"/>
    </xf>
    <xf numFmtId="0" fontId="3" fillId="0" borderId="3" xfId="0" applyFont="1" applyBorder="1" applyAlignment="1">
      <alignment wrapText="1"/>
    </xf>
    <xf numFmtId="0" fontId="2" fillId="0" borderId="0" xfId="0" applyFont="1" applyAlignment="1">
      <alignment horizontal="center" vertical="center" wrapText="1"/>
    </xf>
    <xf numFmtId="0" fontId="6" fillId="0" borderId="0" xfId="0" applyFont="1" applyAlignment="1">
      <alignment horizontal="center"/>
    </xf>
    <xf numFmtId="0" fontId="4" fillId="0" borderId="4" xfId="0" applyFont="1" applyBorder="1" applyAlignment="1">
      <alignment horizontal="left"/>
    </xf>
    <xf numFmtId="0" fontId="4" fillId="0" borderId="1" xfId="0"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6" fillId="0" borderId="4" xfId="0" applyFont="1" applyBorder="1" applyAlignment="1">
      <alignment horizontal="center"/>
    </xf>
    <xf numFmtId="0" fontId="6" fillId="0" borderId="0" xfId="0" applyFont="1" applyAlignment="1">
      <alignment horizontal="center" wrapText="1"/>
    </xf>
  </cellXfs>
  <cellStyles count="16">
    <cellStyle name="Excel Built-in Normal" xfId="12" xr:uid="{BC92E81F-7946-482B-BEF0-E3E99F4F19E1}"/>
    <cellStyle name="Milliers 2" xfId="3" xr:uid="{BF2C7278-75B4-4233-9677-54913EE716A3}"/>
    <cellStyle name="Milliers 2 2" xfId="14" xr:uid="{B8E4ADD6-5339-48B6-97A8-4251C80F3A3D}"/>
    <cellStyle name="Milliers 3" xfId="15" xr:uid="{1D24AC25-76A7-4CDF-B0B7-6CA11E282DFE}"/>
    <cellStyle name="Milliers 4" xfId="4" xr:uid="{8AE4C683-7353-40B2-AFB6-F09C1BEFC538}"/>
    <cellStyle name="Milliers 5" xfId="11" xr:uid="{91383443-10ED-48BD-BADC-8EAE337253EB}"/>
    <cellStyle name="Milliers_LOGEMENT GARDIEN" xfId="5" xr:uid="{5F722BD8-7216-4C87-8228-C8165CD74857}"/>
    <cellStyle name="Normal" xfId="0" builtinId="0"/>
    <cellStyle name="Normal 2" xfId="1" xr:uid="{65E65459-4114-455A-9B22-3176107AA47C}"/>
    <cellStyle name="Normal 2 2" xfId="8" xr:uid="{8DBD1D17-AA9A-45CA-8FCE-3C98701D6401}"/>
    <cellStyle name="Normal 3" xfId="2" xr:uid="{F431FED4-EC76-4006-A792-CD8EDAC808F0}"/>
    <cellStyle name="Normal 3 2" xfId="7" xr:uid="{6D31D3A7-9976-4D42-8710-5C9BF66D1AA6}"/>
    <cellStyle name="Normal 3 3" xfId="9" xr:uid="{A3B65FC8-6E17-4BD3-A51F-58BE46EE9FB7}"/>
    <cellStyle name="Normal 4" xfId="6" xr:uid="{5A13F019-BD44-4601-BAB2-C653FF858EED}"/>
    <cellStyle name="Normal 5" xfId="13" xr:uid="{BB698F30-574C-480B-BE9D-9CBCBA93E2D5}"/>
    <cellStyle name="Normal 6" xfId="10" xr:uid="{5F3E0EC2-0910-4AF9-8085-A30C21C3C6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2B3D3-D29B-4AE2-850D-06789828FECF}">
  <dimension ref="A1:E20"/>
  <sheetViews>
    <sheetView workbookViewId="0">
      <selection sqref="A1:E21"/>
    </sheetView>
  </sheetViews>
  <sheetFormatPr defaultColWidth="10.85546875" defaultRowHeight="15.75"/>
  <cols>
    <col min="1" max="1" width="3.7109375" style="2" customWidth="1"/>
    <col min="2" max="2" width="47.85546875" style="2" customWidth="1"/>
    <col min="3" max="3" width="5.42578125" style="2" customWidth="1"/>
    <col min="4" max="4" width="10" style="2" customWidth="1"/>
    <col min="5" max="5" width="12" style="2" customWidth="1"/>
    <col min="6" max="6" width="10" style="2" customWidth="1"/>
    <col min="7" max="8" width="12" style="2" customWidth="1"/>
    <col min="9" max="16384" width="10.85546875" style="2"/>
  </cols>
  <sheetData>
    <row r="1" spans="1:5" customFormat="1">
      <c r="A1" s="95" t="s">
        <v>0</v>
      </c>
      <c r="B1" s="95"/>
      <c r="C1" s="95"/>
      <c r="D1" s="95"/>
      <c r="E1" s="95"/>
    </row>
    <row r="2" spans="1:5" customFormat="1">
      <c r="A2" s="67"/>
      <c r="B2" s="67"/>
      <c r="C2" s="67"/>
      <c r="D2" s="67"/>
      <c r="E2" s="67"/>
    </row>
    <row r="3" spans="1:5" ht="32.450000000000003" customHeight="1">
      <c r="A3" s="92" t="s">
        <v>1</v>
      </c>
      <c r="B3" s="93"/>
      <c r="C3" s="93"/>
      <c r="D3" s="93"/>
      <c r="E3" s="94"/>
    </row>
    <row r="4" spans="1:5" ht="47.25">
      <c r="A4" s="28" t="s">
        <v>2</v>
      </c>
      <c r="B4" s="29" t="s">
        <v>3</v>
      </c>
      <c r="C4" s="28" t="s">
        <v>4</v>
      </c>
      <c r="D4" s="91" t="s">
        <v>5</v>
      </c>
      <c r="E4" s="91" t="s">
        <v>6</v>
      </c>
    </row>
    <row r="5" spans="1:5">
      <c r="A5" s="30" t="s">
        <v>7</v>
      </c>
      <c r="B5" s="31" t="s">
        <v>8</v>
      </c>
      <c r="C5" s="32"/>
      <c r="D5" s="33"/>
      <c r="E5" s="32"/>
    </row>
    <row r="6" spans="1:5" ht="141.75">
      <c r="A6" s="32" t="s">
        <v>9</v>
      </c>
      <c r="B6" s="34" t="s">
        <v>10</v>
      </c>
      <c r="C6" s="32" t="s">
        <v>11</v>
      </c>
      <c r="D6" s="35"/>
      <c r="E6" s="35"/>
    </row>
    <row r="7" spans="1:5">
      <c r="A7" s="36"/>
      <c r="B7" s="37"/>
      <c r="C7" s="32"/>
      <c r="D7" s="35"/>
      <c r="E7" s="38"/>
    </row>
    <row r="8" spans="1:5">
      <c r="A8" s="30" t="s">
        <v>12</v>
      </c>
      <c r="B8" s="31" t="s">
        <v>13</v>
      </c>
      <c r="C8" s="32"/>
      <c r="D8" s="35"/>
      <c r="E8" s="35"/>
    </row>
    <row r="9" spans="1:5" ht="31.5">
      <c r="A9" s="39" t="s">
        <v>14</v>
      </c>
      <c r="B9" s="40" t="s">
        <v>15</v>
      </c>
      <c r="C9" s="32" t="s">
        <v>16</v>
      </c>
      <c r="D9" s="35"/>
      <c r="E9" s="35"/>
    </row>
    <row r="10" spans="1:5">
      <c r="A10" s="39" t="s">
        <v>17</v>
      </c>
      <c r="B10" s="40" t="s">
        <v>18</v>
      </c>
      <c r="C10" s="32" t="s">
        <v>16</v>
      </c>
      <c r="D10" s="35"/>
      <c r="E10" s="35"/>
    </row>
    <row r="11" spans="1:5">
      <c r="A11" s="39"/>
      <c r="B11" s="37" t="s">
        <v>19</v>
      </c>
      <c r="C11" s="32"/>
      <c r="D11" s="35"/>
      <c r="E11" s="38"/>
    </row>
    <row r="12" spans="1:5" ht="31.5">
      <c r="A12" s="30" t="s">
        <v>20</v>
      </c>
      <c r="B12" s="31" t="s">
        <v>21</v>
      </c>
      <c r="C12" s="32"/>
      <c r="D12" s="35"/>
      <c r="E12" s="35"/>
    </row>
    <row r="13" spans="1:5">
      <c r="A13" s="3" t="s">
        <v>22</v>
      </c>
      <c r="B13" s="41" t="s">
        <v>23</v>
      </c>
      <c r="C13" s="32" t="s">
        <v>24</v>
      </c>
      <c r="D13" s="35"/>
      <c r="E13" s="35"/>
    </row>
    <row r="14" spans="1:5">
      <c r="A14" s="3" t="s">
        <v>25</v>
      </c>
      <c r="B14" s="42" t="s">
        <v>26</v>
      </c>
      <c r="C14" s="1" t="s">
        <v>27</v>
      </c>
      <c r="D14" s="35"/>
      <c r="E14" s="35"/>
    </row>
    <row r="15" spans="1:5">
      <c r="A15" s="3" t="s">
        <v>28</v>
      </c>
      <c r="B15" s="42" t="s">
        <v>29</v>
      </c>
      <c r="C15" s="1" t="s">
        <v>30</v>
      </c>
      <c r="D15" s="35"/>
      <c r="E15" s="35"/>
    </row>
    <row r="16" spans="1:5" ht="31.5">
      <c r="A16" s="3" t="s">
        <v>31</v>
      </c>
      <c r="B16" s="43" t="s">
        <v>32</v>
      </c>
      <c r="C16" s="3" t="s">
        <v>11</v>
      </c>
      <c r="D16" s="35"/>
      <c r="E16" s="35"/>
    </row>
    <row r="17" spans="1:5">
      <c r="A17" s="3"/>
      <c r="B17" s="37"/>
      <c r="C17" s="3"/>
      <c r="D17" s="35"/>
      <c r="E17" s="38"/>
    </row>
    <row r="18" spans="1:5">
      <c r="A18" s="30" t="s">
        <v>33</v>
      </c>
      <c r="B18" s="31" t="s">
        <v>34</v>
      </c>
      <c r="C18" s="32"/>
      <c r="D18" s="32"/>
      <c r="E18" s="35"/>
    </row>
    <row r="19" spans="1:5" ht="31.5">
      <c r="A19" s="3" t="s">
        <v>35</v>
      </c>
      <c r="B19" s="41" t="s">
        <v>36</v>
      </c>
      <c r="C19" s="3" t="s">
        <v>37</v>
      </c>
      <c r="D19" s="39"/>
      <c r="E19" s="35"/>
    </row>
    <row r="20" spans="1:5">
      <c r="A20" s="3"/>
      <c r="B20" s="37"/>
      <c r="C20" s="3"/>
      <c r="D20" s="35"/>
      <c r="E20" s="38"/>
    </row>
  </sheetData>
  <mergeCells count="2">
    <mergeCell ref="A3:E3"/>
    <mergeCell ref="A1:E1"/>
  </mergeCells>
  <phoneticPr fontId="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A23C6-4426-45CE-B018-B0795112080A}">
  <dimension ref="A1:I44"/>
  <sheetViews>
    <sheetView topLeftCell="A34" zoomScale="95" zoomScaleNormal="95" workbookViewId="0">
      <selection sqref="A1:E42"/>
    </sheetView>
  </sheetViews>
  <sheetFormatPr defaultColWidth="11.5703125" defaultRowHeight="15.75"/>
  <cols>
    <col min="1" max="1" width="4.28515625" style="2" customWidth="1"/>
    <col min="2" max="2" width="43.7109375" style="2" customWidth="1"/>
    <col min="3" max="3" width="5" style="2" customWidth="1"/>
    <col min="4" max="4" width="11.85546875" style="2" customWidth="1"/>
    <col min="5" max="5" width="13.5703125" style="2" customWidth="1"/>
    <col min="6" max="7" width="11.42578125" style="2" customWidth="1"/>
    <col min="8" max="16384" width="11.5703125" style="2"/>
  </cols>
  <sheetData>
    <row r="1" spans="1:9" customFormat="1">
      <c r="A1" s="95" t="s">
        <v>0</v>
      </c>
      <c r="B1" s="95"/>
      <c r="C1" s="95"/>
      <c r="D1" s="95"/>
      <c r="E1" s="95"/>
    </row>
    <row r="2" spans="1:9">
      <c r="A2" s="95"/>
      <c r="B2" s="95"/>
      <c r="C2" s="95"/>
      <c r="D2" s="95"/>
      <c r="E2" s="95"/>
    </row>
    <row r="3" spans="1:9">
      <c r="A3" s="95" t="s">
        <v>450</v>
      </c>
      <c r="B3" s="95"/>
      <c r="C3" s="95"/>
      <c r="D3" s="95"/>
      <c r="E3" s="95"/>
    </row>
    <row r="5" spans="1:9" ht="31.5">
      <c r="A5" s="5" t="s">
        <v>39</v>
      </c>
      <c r="B5" s="5" t="s">
        <v>40</v>
      </c>
      <c r="C5" s="5" t="s">
        <v>41</v>
      </c>
      <c r="D5" s="91" t="s">
        <v>5</v>
      </c>
      <c r="E5" s="91" t="s">
        <v>6</v>
      </c>
    </row>
    <row r="6" spans="1:9">
      <c r="A6" s="5" t="s">
        <v>7</v>
      </c>
      <c r="B6" s="7" t="s">
        <v>42</v>
      </c>
      <c r="C6" s="3"/>
      <c r="D6" s="8"/>
      <c r="E6" s="8"/>
    </row>
    <row r="7" spans="1:9">
      <c r="A7" s="9" t="s">
        <v>9</v>
      </c>
      <c r="B7" s="10" t="s">
        <v>43</v>
      </c>
      <c r="C7" s="3" t="s">
        <v>441</v>
      </c>
      <c r="D7" s="11"/>
      <c r="E7" s="11"/>
    </row>
    <row r="8" spans="1:9" ht="54.95" customHeight="1">
      <c r="A8" s="9" t="s">
        <v>45</v>
      </c>
      <c r="B8" s="12" t="s">
        <v>46</v>
      </c>
      <c r="C8" s="9" t="s">
        <v>16</v>
      </c>
      <c r="D8" s="13"/>
      <c r="E8" s="17"/>
    </row>
    <row r="9" spans="1:9">
      <c r="A9" s="9" t="s">
        <v>47</v>
      </c>
      <c r="B9" s="10" t="s">
        <v>48</v>
      </c>
      <c r="C9" s="3" t="s">
        <v>49</v>
      </c>
      <c r="D9" s="13"/>
      <c r="E9" s="11"/>
    </row>
    <row r="10" spans="1:9">
      <c r="A10" s="9" t="s">
        <v>50</v>
      </c>
      <c r="B10" s="10" t="s">
        <v>51</v>
      </c>
      <c r="C10" s="3" t="s">
        <v>49</v>
      </c>
      <c r="D10" s="13"/>
      <c r="E10" s="11"/>
    </row>
    <row r="11" spans="1:9">
      <c r="A11" s="9" t="s">
        <v>53</v>
      </c>
      <c r="B11" s="10" t="s">
        <v>54</v>
      </c>
      <c r="C11" s="3" t="s">
        <v>49</v>
      </c>
      <c r="D11" s="13"/>
      <c r="E11" s="11"/>
    </row>
    <row r="12" spans="1:9" ht="18.600000000000001" customHeight="1">
      <c r="A12" s="3"/>
      <c r="B12" s="14"/>
      <c r="C12" s="3"/>
      <c r="D12" s="8"/>
      <c r="E12" s="15"/>
      <c r="F12" s="26"/>
      <c r="G12" s="26"/>
      <c r="H12" s="26"/>
    </row>
    <row r="13" spans="1:9">
      <c r="A13" s="5" t="s">
        <v>12</v>
      </c>
      <c r="B13" s="7" t="s">
        <v>61</v>
      </c>
      <c r="C13" s="3"/>
      <c r="D13" s="8"/>
      <c r="E13" s="8"/>
      <c r="F13" s="26"/>
      <c r="G13" s="26"/>
    </row>
    <row r="14" spans="1:9" ht="29.45" customHeight="1">
      <c r="A14" s="3" t="s">
        <v>451</v>
      </c>
      <c r="B14" s="40" t="s">
        <v>452</v>
      </c>
      <c r="C14" s="3" t="s">
        <v>30</v>
      </c>
      <c r="D14" s="13"/>
      <c r="E14" s="13"/>
    </row>
    <row r="15" spans="1:9" ht="31.35" customHeight="1">
      <c r="A15" s="3" t="s">
        <v>17</v>
      </c>
      <c r="B15" s="40" t="s">
        <v>65</v>
      </c>
      <c r="C15" s="3" t="s">
        <v>49</v>
      </c>
      <c r="D15" s="13"/>
      <c r="E15" s="13"/>
    </row>
    <row r="16" spans="1:9" ht="20.45" customHeight="1">
      <c r="A16" s="3" t="s">
        <v>64</v>
      </c>
      <c r="B16" s="16" t="s">
        <v>67</v>
      </c>
      <c r="C16" s="3" t="s">
        <v>49</v>
      </c>
      <c r="D16" s="13"/>
      <c r="E16" s="13"/>
      <c r="F16" s="26"/>
      <c r="G16" s="26"/>
      <c r="H16" s="26"/>
      <c r="I16" s="26"/>
    </row>
    <row r="17" spans="1:9" ht="18.600000000000001" customHeight="1">
      <c r="A17" s="3" t="s">
        <v>66</v>
      </c>
      <c r="B17" s="16" t="s">
        <v>69</v>
      </c>
      <c r="C17" s="3" t="s">
        <v>49</v>
      </c>
      <c r="D17" s="13"/>
      <c r="E17" s="13"/>
      <c r="F17" s="26"/>
      <c r="G17" s="26"/>
      <c r="H17" s="26"/>
      <c r="I17" s="26"/>
    </row>
    <row r="18" spans="1:9" ht="20.100000000000001" customHeight="1">
      <c r="A18" s="3" t="s">
        <v>68</v>
      </c>
      <c r="B18" s="16" t="s">
        <v>356</v>
      </c>
      <c r="C18" s="3" t="s">
        <v>75</v>
      </c>
      <c r="D18" s="13"/>
      <c r="E18" s="13"/>
    </row>
    <row r="19" spans="1:9">
      <c r="A19" s="3" t="s">
        <v>73</v>
      </c>
      <c r="B19" s="16" t="s">
        <v>77</v>
      </c>
      <c r="C19" s="3" t="s">
        <v>49</v>
      </c>
      <c r="D19" s="13"/>
      <c r="E19" s="13"/>
    </row>
    <row r="20" spans="1:9">
      <c r="A20" s="3" t="s">
        <v>76</v>
      </c>
      <c r="B20" s="16" t="s">
        <v>79</v>
      </c>
      <c r="C20" s="3" t="s">
        <v>49</v>
      </c>
      <c r="D20" s="13"/>
      <c r="E20" s="13"/>
    </row>
    <row r="21" spans="1:9" ht="31.5">
      <c r="A21" s="3" t="s">
        <v>78</v>
      </c>
      <c r="B21" s="40" t="s">
        <v>453</v>
      </c>
      <c r="C21" s="3" t="s">
        <v>49</v>
      </c>
      <c r="D21" s="13"/>
      <c r="E21" s="13"/>
    </row>
    <row r="22" spans="1:9">
      <c r="A22" s="3"/>
      <c r="B22" s="14"/>
      <c r="C22" s="3"/>
      <c r="D22" s="4"/>
      <c r="E22" s="15"/>
    </row>
    <row r="23" spans="1:9">
      <c r="A23" s="5" t="s">
        <v>454</v>
      </c>
      <c r="B23" s="7" t="s">
        <v>91</v>
      </c>
      <c r="C23" s="3"/>
      <c r="E23" s="8"/>
    </row>
    <row r="24" spans="1:9">
      <c r="A24" s="3" t="s">
        <v>224</v>
      </c>
      <c r="B24" s="16" t="s">
        <v>92</v>
      </c>
      <c r="C24" s="3" t="s">
        <v>75</v>
      </c>
      <c r="D24" s="13"/>
      <c r="E24" s="13"/>
    </row>
    <row r="25" spans="1:9">
      <c r="A25" s="3" t="s">
        <v>25</v>
      </c>
      <c r="B25" s="16" t="s">
        <v>94</v>
      </c>
      <c r="C25" s="3" t="s">
        <v>49</v>
      </c>
      <c r="D25" s="13"/>
      <c r="E25" s="13"/>
    </row>
    <row r="26" spans="1:9">
      <c r="A26" s="3" t="s">
        <v>28</v>
      </c>
      <c r="B26" s="16" t="s">
        <v>96</v>
      </c>
      <c r="C26" s="3" t="s">
        <v>49</v>
      </c>
      <c r="D26" s="13"/>
      <c r="E26" s="13"/>
    </row>
    <row r="27" spans="1:9" ht="31.5">
      <c r="A27" s="3" t="s">
        <v>31</v>
      </c>
      <c r="B27" s="73" t="s">
        <v>455</v>
      </c>
      <c r="C27" s="3" t="s">
        <v>49</v>
      </c>
      <c r="D27" s="13"/>
      <c r="E27" s="13"/>
    </row>
    <row r="28" spans="1:9" ht="34.5" customHeight="1">
      <c r="A28" s="3" t="s">
        <v>456</v>
      </c>
      <c r="B28" s="73" t="s">
        <v>457</v>
      </c>
      <c r="C28" s="74" t="s">
        <v>458</v>
      </c>
      <c r="D28" s="75"/>
      <c r="E28" s="13"/>
    </row>
    <row r="29" spans="1:9" ht="60.6" customHeight="1">
      <c r="A29" s="3" t="s">
        <v>459</v>
      </c>
      <c r="B29" s="73" t="s">
        <v>460</v>
      </c>
      <c r="C29" s="3" t="s">
        <v>27</v>
      </c>
      <c r="D29" s="13"/>
      <c r="E29" s="13"/>
    </row>
    <row r="30" spans="1:9">
      <c r="A30" s="3"/>
      <c r="B30" s="14"/>
      <c r="C30" s="3"/>
      <c r="D30" s="48"/>
      <c r="E30" s="15"/>
    </row>
    <row r="31" spans="1:9">
      <c r="A31" s="5" t="s">
        <v>461</v>
      </c>
      <c r="B31" s="7" t="s">
        <v>103</v>
      </c>
      <c r="C31" s="3"/>
      <c r="D31" s="13"/>
      <c r="E31" s="8"/>
    </row>
    <row r="32" spans="1:9">
      <c r="A32" s="3" t="s">
        <v>35</v>
      </c>
      <c r="B32" s="16" t="s">
        <v>462</v>
      </c>
      <c r="C32" s="3" t="s">
        <v>75</v>
      </c>
      <c r="D32" s="13"/>
      <c r="E32" s="13"/>
    </row>
    <row r="33" spans="1:5">
      <c r="A33" s="3"/>
      <c r="B33" s="14"/>
      <c r="C33" s="3"/>
      <c r="D33" s="19"/>
      <c r="E33" s="15"/>
    </row>
    <row r="34" spans="1:5">
      <c r="A34" s="5" t="s">
        <v>463</v>
      </c>
      <c r="B34" s="18" t="s">
        <v>303</v>
      </c>
      <c r="C34" s="18"/>
      <c r="D34" s="17"/>
      <c r="E34" s="20"/>
    </row>
    <row r="35" spans="1:5" ht="47.25">
      <c r="A35" s="3" t="s">
        <v>300</v>
      </c>
      <c r="B35" s="43" t="s">
        <v>464</v>
      </c>
      <c r="C35" s="57" t="s">
        <v>11</v>
      </c>
      <c r="D35" s="17"/>
      <c r="E35" s="17"/>
    </row>
    <row r="36" spans="1:5" ht="47.25">
      <c r="A36" s="3" t="s">
        <v>106</v>
      </c>
      <c r="B36" s="43" t="s">
        <v>465</v>
      </c>
      <c r="C36" s="57" t="s">
        <v>11</v>
      </c>
      <c r="D36" s="17"/>
      <c r="E36" s="17"/>
    </row>
    <row r="37" spans="1:5" ht="47.25">
      <c r="A37" s="3" t="s">
        <v>108</v>
      </c>
      <c r="B37" s="43" t="s">
        <v>466</v>
      </c>
      <c r="C37" s="57" t="s">
        <v>11</v>
      </c>
      <c r="D37" s="17"/>
      <c r="E37" s="17"/>
    </row>
    <row r="38" spans="1:5">
      <c r="A38" s="21"/>
      <c r="B38" s="14"/>
      <c r="C38" s="55"/>
      <c r="D38" s="52"/>
      <c r="E38" s="20"/>
    </row>
    <row r="39" spans="1:5">
      <c r="A39" s="5" t="s">
        <v>33</v>
      </c>
      <c r="B39" s="18" t="s">
        <v>213</v>
      </c>
      <c r="C39" s="18"/>
      <c r="D39" s="19"/>
      <c r="E39" s="20"/>
    </row>
    <row r="40" spans="1:5">
      <c r="A40" s="56" t="s">
        <v>304</v>
      </c>
      <c r="B40" s="62" t="s">
        <v>215</v>
      </c>
      <c r="C40" s="10" t="s">
        <v>16</v>
      </c>
      <c r="D40" s="52"/>
      <c r="E40" s="11"/>
    </row>
    <row r="41" spans="1:5">
      <c r="A41" s="56" t="s">
        <v>126</v>
      </c>
      <c r="B41" s="62" t="s">
        <v>221</v>
      </c>
      <c r="C41" s="10" t="s">
        <v>44</v>
      </c>
      <c r="D41" s="13"/>
      <c r="E41" s="11"/>
    </row>
    <row r="42" spans="1:5">
      <c r="A42" s="21"/>
      <c r="B42" s="14"/>
      <c r="C42" s="18"/>
      <c r="D42" s="19"/>
      <c r="E42" s="20"/>
    </row>
    <row r="43" spans="1:5">
      <c r="A43" s="3"/>
      <c r="B43" s="37"/>
      <c r="C43" s="3"/>
      <c r="D43" s="13"/>
      <c r="E43" s="6"/>
    </row>
    <row r="44" spans="1:5">
      <c r="A44" s="21"/>
      <c r="B44" s="18"/>
      <c r="C44" s="18"/>
      <c r="D44" s="19"/>
      <c r="E44" s="20"/>
    </row>
  </sheetData>
  <mergeCells count="3">
    <mergeCell ref="A2:E2"/>
    <mergeCell ref="A3:E3"/>
    <mergeCell ref="A1:E1"/>
  </mergeCells>
  <phoneticPr fontId="8"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EDABC-28B8-4283-9DAA-B130C84E76C3}">
  <dimension ref="A1:L162"/>
  <sheetViews>
    <sheetView zoomScale="96" zoomScaleNormal="96" workbookViewId="0">
      <selection activeCell="A4" sqref="A4:XFD4"/>
    </sheetView>
  </sheetViews>
  <sheetFormatPr defaultColWidth="11.5703125" defaultRowHeight="15.75"/>
  <cols>
    <col min="1" max="1" width="4.28515625" style="2" customWidth="1"/>
    <col min="2" max="2" width="43.7109375" style="2" customWidth="1"/>
    <col min="3" max="3" width="5" style="2" customWidth="1"/>
    <col min="4" max="4" width="11.85546875" style="2" customWidth="1"/>
    <col min="5" max="5" width="13.42578125" style="2" customWidth="1"/>
    <col min="6" max="8" width="11.5703125" style="2" hidden="1" customWidth="1"/>
    <col min="9" max="10" width="11.42578125" style="2" hidden="1" customWidth="1"/>
    <col min="11" max="12" width="11.5703125" style="2" hidden="1" customWidth="1"/>
    <col min="13" max="16384" width="11.5703125" style="2"/>
  </cols>
  <sheetData>
    <row r="1" spans="1:11" customFormat="1">
      <c r="A1" s="95" t="s">
        <v>0</v>
      </c>
      <c r="B1" s="95"/>
      <c r="C1" s="95"/>
      <c r="D1" s="95"/>
      <c r="E1" s="95"/>
    </row>
    <row r="2" spans="1:11">
      <c r="A2" s="95"/>
      <c r="B2" s="95"/>
      <c r="C2" s="95"/>
      <c r="D2" s="95"/>
      <c r="E2" s="95"/>
    </row>
    <row r="3" spans="1:11">
      <c r="A3" s="95" t="s">
        <v>467</v>
      </c>
      <c r="B3" s="95"/>
      <c r="C3" s="95"/>
      <c r="D3" s="95"/>
      <c r="E3" s="95"/>
    </row>
    <row r="4" spans="1:11">
      <c r="A4" s="95" t="s">
        <v>468</v>
      </c>
      <c r="B4" s="95"/>
      <c r="C4" s="95"/>
      <c r="D4" s="95"/>
      <c r="E4" s="95"/>
    </row>
    <row r="6" spans="1:11" ht="31.5">
      <c r="A6" s="5" t="s">
        <v>39</v>
      </c>
      <c r="B6" s="5" t="s">
        <v>40</v>
      </c>
      <c r="C6" s="5" t="s">
        <v>41</v>
      </c>
      <c r="D6" s="91" t="s">
        <v>5</v>
      </c>
      <c r="E6" s="91" t="s">
        <v>6</v>
      </c>
    </row>
    <row r="7" spans="1:11">
      <c r="A7" s="5" t="s">
        <v>7</v>
      </c>
      <c r="B7" s="7" t="s">
        <v>42</v>
      </c>
      <c r="C7" s="3"/>
      <c r="D7" s="8"/>
      <c r="E7" s="8"/>
    </row>
    <row r="8" spans="1:11">
      <c r="A8" s="9" t="s">
        <v>9</v>
      </c>
      <c r="B8" s="10" t="s">
        <v>43</v>
      </c>
      <c r="C8" s="3" t="s">
        <v>44</v>
      </c>
      <c r="D8" s="11"/>
      <c r="E8" s="11"/>
    </row>
    <row r="9" spans="1:11" ht="63">
      <c r="A9" s="9" t="s">
        <v>45</v>
      </c>
      <c r="B9" s="12" t="s">
        <v>46</v>
      </c>
      <c r="C9" s="9" t="s">
        <v>16</v>
      </c>
      <c r="D9" s="13"/>
      <c r="E9" s="17"/>
    </row>
    <row r="10" spans="1:11">
      <c r="A10" s="9" t="s">
        <v>47</v>
      </c>
      <c r="B10" s="10" t="s">
        <v>48</v>
      </c>
      <c r="C10" s="3" t="s">
        <v>49</v>
      </c>
      <c r="D10" s="13"/>
      <c r="E10" s="11"/>
    </row>
    <row r="11" spans="1:11">
      <c r="A11" s="9" t="s">
        <v>50</v>
      </c>
      <c r="B11" s="10" t="s">
        <v>51</v>
      </c>
      <c r="C11" s="3" t="s">
        <v>49</v>
      </c>
      <c r="D11" s="13"/>
      <c r="E11" s="11"/>
    </row>
    <row r="12" spans="1:11">
      <c r="A12" s="9" t="s">
        <v>53</v>
      </c>
      <c r="B12" s="10" t="s">
        <v>54</v>
      </c>
      <c r="C12" s="3" t="s">
        <v>49</v>
      </c>
      <c r="D12" s="13"/>
      <c r="E12" s="11"/>
    </row>
    <row r="13" spans="1:11">
      <c r="A13" s="9" t="s">
        <v>55</v>
      </c>
      <c r="B13" s="10" t="s">
        <v>56</v>
      </c>
      <c r="C13" s="3" t="s">
        <v>49</v>
      </c>
      <c r="D13" s="13"/>
      <c r="E13" s="11"/>
    </row>
    <row r="14" spans="1:11">
      <c r="A14" s="3"/>
      <c r="B14" s="14"/>
      <c r="C14" s="3"/>
      <c r="D14" s="8"/>
      <c r="E14" s="15"/>
      <c r="G14" s="26" t="s">
        <v>57</v>
      </c>
      <c r="H14" s="26" t="s">
        <v>58</v>
      </c>
      <c r="I14" s="26" t="s">
        <v>351</v>
      </c>
      <c r="J14" s="26" t="s">
        <v>352</v>
      </c>
      <c r="K14" s="26" t="s">
        <v>353</v>
      </c>
    </row>
    <row r="15" spans="1:11">
      <c r="A15" s="5" t="s">
        <v>12</v>
      </c>
      <c r="B15" s="7" t="s">
        <v>61</v>
      </c>
      <c r="C15" s="3"/>
      <c r="D15" s="8"/>
      <c r="E15" s="8"/>
      <c r="G15" s="26">
        <f>10.5+10.03+10.92</f>
        <v>31.450000000000003</v>
      </c>
      <c r="H15" s="26">
        <f>13.1+12.82</f>
        <v>25.92</v>
      </c>
      <c r="I15" s="26"/>
      <c r="J15" s="26"/>
    </row>
    <row r="16" spans="1:11" ht="31.5">
      <c r="A16" s="3" t="s">
        <v>14</v>
      </c>
      <c r="B16" s="40" t="s">
        <v>62</v>
      </c>
      <c r="C16" s="3" t="s">
        <v>49</v>
      </c>
      <c r="D16" s="13"/>
      <c r="E16" s="13"/>
      <c r="G16" s="26"/>
      <c r="H16" s="26"/>
    </row>
    <row r="17" spans="1:12" ht="31.5">
      <c r="A17" s="3" t="s">
        <v>17</v>
      </c>
      <c r="B17" s="40" t="s">
        <v>63</v>
      </c>
      <c r="C17" s="3" t="s">
        <v>30</v>
      </c>
      <c r="D17" s="13"/>
      <c r="E17" s="13"/>
      <c r="G17" s="26"/>
      <c r="H17" s="26"/>
    </row>
    <row r="18" spans="1:12" ht="31.5">
      <c r="A18" s="3" t="s">
        <v>64</v>
      </c>
      <c r="B18" s="40" t="s">
        <v>65</v>
      </c>
      <c r="C18" s="3" t="s">
        <v>49</v>
      </c>
      <c r="D18" s="13"/>
      <c r="E18" s="13"/>
      <c r="G18" s="26">
        <f>+G15+I15</f>
        <v>31.450000000000003</v>
      </c>
      <c r="H18" s="26"/>
    </row>
    <row r="19" spans="1:12">
      <c r="A19" s="3" t="s">
        <v>66</v>
      </c>
      <c r="B19" s="16" t="s">
        <v>69</v>
      </c>
      <c r="C19" s="3" t="s">
        <v>276</v>
      </c>
      <c r="D19" s="13"/>
      <c r="E19" s="13"/>
      <c r="G19" s="26"/>
      <c r="H19" s="26"/>
    </row>
    <row r="20" spans="1:12">
      <c r="A20" s="3" t="s">
        <v>68</v>
      </c>
      <c r="B20" s="16" t="s">
        <v>67</v>
      </c>
      <c r="C20" s="3" t="s">
        <v>49</v>
      </c>
      <c r="D20" s="13"/>
      <c r="E20" s="13"/>
      <c r="G20" s="26" t="s">
        <v>70</v>
      </c>
      <c r="H20" s="26" t="s">
        <v>71</v>
      </c>
      <c r="I20" s="26" t="s">
        <v>72</v>
      </c>
      <c r="J20" s="26" t="s">
        <v>321</v>
      </c>
      <c r="K20" s="26" t="s">
        <v>354</v>
      </c>
      <c r="L20" s="26" t="s">
        <v>355</v>
      </c>
    </row>
    <row r="21" spans="1:12">
      <c r="A21" s="3" t="s">
        <v>73</v>
      </c>
      <c r="B21" s="16" t="s">
        <v>74</v>
      </c>
      <c r="C21" s="3" t="s">
        <v>75</v>
      </c>
      <c r="D21" s="13"/>
      <c r="E21" s="13"/>
      <c r="G21" s="26">
        <v>24</v>
      </c>
      <c r="H21" s="26">
        <v>22.2</v>
      </c>
      <c r="I21" s="26"/>
      <c r="J21" s="26">
        <v>0.75</v>
      </c>
      <c r="K21" s="26">
        <v>16</v>
      </c>
      <c r="L21" s="26">
        <v>4</v>
      </c>
    </row>
    <row r="22" spans="1:12">
      <c r="A22" s="3" t="s">
        <v>76</v>
      </c>
      <c r="B22" s="16" t="s">
        <v>403</v>
      </c>
      <c r="C22" s="3" t="s">
        <v>75</v>
      </c>
      <c r="D22" s="13"/>
      <c r="E22" s="13"/>
      <c r="G22" s="26"/>
      <c r="H22" s="26"/>
    </row>
    <row r="23" spans="1:12">
      <c r="A23" s="3" t="s">
        <v>78</v>
      </c>
      <c r="B23" s="16" t="s">
        <v>77</v>
      </c>
      <c r="C23" s="3" t="s">
        <v>49</v>
      </c>
      <c r="D23" s="13"/>
      <c r="E23" s="13"/>
      <c r="G23" s="26" t="s">
        <v>277</v>
      </c>
      <c r="H23" s="26"/>
    </row>
    <row r="24" spans="1:12">
      <c r="A24" s="3" t="s">
        <v>80</v>
      </c>
      <c r="B24" s="16" t="s">
        <v>79</v>
      </c>
      <c r="C24" s="3" t="s">
        <v>49</v>
      </c>
      <c r="D24" s="13"/>
      <c r="E24" s="13"/>
      <c r="G24" s="26">
        <v>20</v>
      </c>
      <c r="H24" s="26"/>
    </row>
    <row r="25" spans="1:12" ht="31.5">
      <c r="A25" s="3" t="s">
        <v>82</v>
      </c>
      <c r="B25" s="40" t="s">
        <v>81</v>
      </c>
      <c r="C25" s="3" t="s">
        <v>49</v>
      </c>
      <c r="D25" s="13"/>
      <c r="E25" s="13"/>
      <c r="G25" s="26"/>
      <c r="H25" s="26"/>
    </row>
    <row r="26" spans="1:12">
      <c r="A26" s="3"/>
      <c r="B26" s="14"/>
      <c r="C26" s="3"/>
      <c r="D26" s="4"/>
      <c r="E26" s="15"/>
    </row>
    <row r="27" spans="1:12">
      <c r="A27" s="5" t="s">
        <v>20</v>
      </c>
      <c r="B27" s="49" t="s">
        <v>86</v>
      </c>
      <c r="C27" s="3"/>
      <c r="D27" s="13"/>
      <c r="E27" s="8"/>
    </row>
    <row r="28" spans="1:12" ht="31.5">
      <c r="A28" s="3" t="s">
        <v>22</v>
      </c>
      <c r="B28" s="50" t="s">
        <v>87</v>
      </c>
      <c r="C28" s="3" t="s">
        <v>44</v>
      </c>
      <c r="D28" s="13"/>
      <c r="E28" s="13"/>
    </row>
    <row r="29" spans="1:12">
      <c r="A29" s="3" t="s">
        <v>25</v>
      </c>
      <c r="B29" s="16" t="s">
        <v>88</v>
      </c>
      <c r="C29" s="3" t="s">
        <v>49</v>
      </c>
      <c r="D29" s="13"/>
      <c r="E29" s="13"/>
    </row>
    <row r="30" spans="1:12">
      <c r="A30" s="3" t="s">
        <v>28</v>
      </c>
      <c r="B30" s="16" t="s">
        <v>89</v>
      </c>
      <c r="C30" s="3" t="s">
        <v>49</v>
      </c>
      <c r="D30" s="13"/>
      <c r="E30" s="13"/>
    </row>
    <row r="31" spans="1:12">
      <c r="A31" s="3"/>
      <c r="B31" s="14"/>
      <c r="C31" s="3"/>
      <c r="D31" s="48"/>
      <c r="E31" s="15"/>
    </row>
    <row r="32" spans="1:12">
      <c r="A32" s="5" t="s">
        <v>90</v>
      </c>
      <c r="B32" s="7" t="s">
        <v>91</v>
      </c>
      <c r="C32" s="3"/>
      <c r="E32" s="8"/>
    </row>
    <row r="33" spans="1:7">
      <c r="A33" s="3" t="s">
        <v>35</v>
      </c>
      <c r="B33" s="16" t="s">
        <v>92</v>
      </c>
      <c r="C33" s="3" t="s">
        <v>75</v>
      </c>
      <c r="D33" s="13"/>
      <c r="E33" s="13"/>
    </row>
    <row r="34" spans="1:7">
      <c r="A34" s="3" t="s">
        <v>93</v>
      </c>
      <c r="B34" s="16" t="s">
        <v>94</v>
      </c>
      <c r="C34" s="3" t="s">
        <v>49</v>
      </c>
      <c r="D34" s="13"/>
      <c r="E34" s="13"/>
    </row>
    <row r="35" spans="1:7">
      <c r="A35" s="3" t="s">
        <v>95</v>
      </c>
      <c r="B35" s="16" t="s">
        <v>96</v>
      </c>
      <c r="C35" s="3" t="s">
        <v>49</v>
      </c>
      <c r="D35" s="13"/>
      <c r="E35" s="13"/>
    </row>
    <row r="36" spans="1:7">
      <c r="A36" s="3" t="s">
        <v>97</v>
      </c>
      <c r="B36" s="16" t="s">
        <v>98</v>
      </c>
      <c r="C36" s="3" t="s">
        <v>49</v>
      </c>
      <c r="D36" s="13"/>
      <c r="E36" s="13"/>
    </row>
    <row r="37" spans="1:7">
      <c r="A37" s="3" t="s">
        <v>99</v>
      </c>
      <c r="B37" s="16" t="s">
        <v>410</v>
      </c>
      <c r="C37" s="3" t="s">
        <v>49</v>
      </c>
      <c r="D37" s="13"/>
      <c r="E37" s="13"/>
    </row>
    <row r="38" spans="1:7">
      <c r="A38" s="3"/>
      <c r="B38" s="14"/>
      <c r="C38" s="3"/>
      <c r="D38" s="48"/>
      <c r="E38" s="15"/>
    </row>
    <row r="39" spans="1:7">
      <c r="A39" s="5" t="s">
        <v>102</v>
      </c>
      <c r="B39" s="7" t="s">
        <v>103</v>
      </c>
      <c r="C39" s="3"/>
      <c r="D39" s="13"/>
      <c r="E39" s="8"/>
    </row>
    <row r="40" spans="1:7">
      <c r="A40" s="3" t="s">
        <v>104</v>
      </c>
      <c r="B40" s="16" t="s">
        <v>105</v>
      </c>
      <c r="C40" s="3" t="s">
        <v>75</v>
      </c>
      <c r="D40" s="13"/>
      <c r="E40" s="13"/>
    </row>
    <row r="41" spans="1:7">
      <c r="A41" s="3" t="s">
        <v>106</v>
      </c>
      <c r="B41" s="16" t="s">
        <v>107</v>
      </c>
      <c r="C41" s="3" t="s">
        <v>75</v>
      </c>
      <c r="D41" s="13"/>
      <c r="E41" s="13"/>
      <c r="G41" s="2">
        <f>1.86+14.85+2.22+3.95+8.01+15.48</f>
        <v>46.370000000000005</v>
      </c>
    </row>
    <row r="42" spans="1:7">
      <c r="A42" s="3"/>
      <c r="B42" s="14"/>
      <c r="C42" s="3"/>
      <c r="D42" s="19"/>
      <c r="E42" s="15"/>
    </row>
    <row r="43" spans="1:7">
      <c r="A43" s="5" t="s">
        <v>117</v>
      </c>
      <c r="B43" s="18" t="s">
        <v>118</v>
      </c>
      <c r="C43" s="18"/>
      <c r="D43" s="13"/>
      <c r="E43" s="20"/>
    </row>
    <row r="44" spans="1:7" ht="31.5">
      <c r="A44" s="3" t="s">
        <v>304</v>
      </c>
      <c r="B44" s="40" t="s">
        <v>120</v>
      </c>
      <c r="C44" s="3" t="s">
        <v>44</v>
      </c>
      <c r="D44" s="13"/>
      <c r="E44" s="13"/>
    </row>
    <row r="45" spans="1:7" ht="31.5">
      <c r="A45" s="3" t="s">
        <v>123</v>
      </c>
      <c r="B45" s="40" t="s">
        <v>332</v>
      </c>
      <c r="C45" s="3" t="s">
        <v>49</v>
      </c>
      <c r="D45" s="13"/>
      <c r="E45" s="13"/>
    </row>
    <row r="46" spans="1:7">
      <c r="A46" s="3" t="s">
        <v>126</v>
      </c>
      <c r="B46" s="16" t="s">
        <v>124</v>
      </c>
      <c r="C46" s="3" t="s">
        <v>125</v>
      </c>
      <c r="D46" s="13"/>
      <c r="E46" s="13"/>
    </row>
    <row r="47" spans="1:7">
      <c r="A47" s="3" t="s">
        <v>128</v>
      </c>
      <c r="B47" s="40" t="s">
        <v>341</v>
      </c>
      <c r="C47" s="3" t="s">
        <v>11</v>
      </c>
      <c r="D47" s="13"/>
      <c r="E47" s="13"/>
    </row>
    <row r="48" spans="1:7">
      <c r="A48" s="3" t="s">
        <v>130</v>
      </c>
      <c r="B48" s="16" t="s">
        <v>129</v>
      </c>
      <c r="C48" s="3" t="s">
        <v>125</v>
      </c>
      <c r="D48" s="13"/>
      <c r="E48" s="13"/>
    </row>
    <row r="49" spans="1:5">
      <c r="A49" s="3" t="s">
        <v>338</v>
      </c>
      <c r="B49" s="40" t="s">
        <v>131</v>
      </c>
      <c r="C49" s="3" t="s">
        <v>110</v>
      </c>
      <c r="D49" s="52"/>
      <c r="E49" s="13"/>
    </row>
    <row r="50" spans="1:5">
      <c r="A50" s="21"/>
      <c r="B50" s="37"/>
      <c r="C50" s="18"/>
      <c r="D50" s="19"/>
      <c r="E50" s="15"/>
    </row>
    <row r="51" spans="1:5">
      <c r="A51" s="5" t="s">
        <v>132</v>
      </c>
      <c r="B51" s="18" t="s">
        <v>133</v>
      </c>
      <c r="C51" s="18"/>
      <c r="D51" s="17"/>
      <c r="E51" s="20"/>
    </row>
    <row r="52" spans="1:5">
      <c r="A52" s="21"/>
      <c r="B52" s="18" t="s">
        <v>134</v>
      </c>
      <c r="C52" s="18"/>
      <c r="D52" s="17"/>
      <c r="E52" s="20"/>
    </row>
    <row r="53" spans="1:5" ht="31.5">
      <c r="A53" s="3" t="s">
        <v>135</v>
      </c>
      <c r="B53" s="40" t="s">
        <v>360</v>
      </c>
      <c r="C53" s="57" t="s">
        <v>11</v>
      </c>
      <c r="D53" s="17"/>
      <c r="E53" s="17"/>
    </row>
    <row r="54" spans="1:5" ht="31.5">
      <c r="A54" s="3" t="s">
        <v>290</v>
      </c>
      <c r="B54" s="40" t="s">
        <v>244</v>
      </c>
      <c r="C54" s="57" t="s">
        <v>11</v>
      </c>
      <c r="D54" s="17"/>
      <c r="E54" s="17"/>
    </row>
    <row r="55" spans="1:5" ht="31.5">
      <c r="A55" s="3" t="s">
        <v>139</v>
      </c>
      <c r="B55" s="53" t="s">
        <v>469</v>
      </c>
      <c r="C55" s="57" t="s">
        <v>11</v>
      </c>
      <c r="D55" s="17"/>
      <c r="E55" s="17"/>
    </row>
    <row r="56" spans="1:5">
      <c r="A56" s="21"/>
      <c r="B56" s="14"/>
      <c r="C56" s="55"/>
      <c r="D56" s="52"/>
      <c r="E56" s="20"/>
    </row>
    <row r="57" spans="1:5">
      <c r="A57" s="21" t="s">
        <v>147</v>
      </c>
      <c r="B57" s="18" t="s">
        <v>148</v>
      </c>
      <c r="C57" s="55"/>
      <c r="D57" s="52"/>
      <c r="E57" s="20"/>
    </row>
    <row r="58" spans="1:5">
      <c r="A58" s="56" t="s">
        <v>149</v>
      </c>
      <c r="B58" s="54" t="s">
        <v>150</v>
      </c>
      <c r="C58" s="57" t="s">
        <v>75</v>
      </c>
      <c r="D58" s="52"/>
      <c r="E58" s="52"/>
    </row>
    <row r="59" spans="1:5">
      <c r="A59" s="18"/>
      <c r="B59" s="14"/>
      <c r="C59" s="55"/>
      <c r="D59" s="52"/>
      <c r="E59" s="19"/>
    </row>
    <row r="60" spans="1:5">
      <c r="A60" s="21" t="s">
        <v>151</v>
      </c>
      <c r="B60" s="18" t="s">
        <v>152</v>
      </c>
      <c r="C60" s="55"/>
      <c r="D60" s="11"/>
      <c r="E60" s="20"/>
    </row>
    <row r="61" spans="1:5">
      <c r="A61" s="3"/>
      <c r="B61" s="76" t="s">
        <v>153</v>
      </c>
      <c r="C61" s="57"/>
      <c r="D61" s="17"/>
      <c r="E61" s="17"/>
    </row>
    <row r="62" spans="1:5" ht="31.5">
      <c r="A62" s="3" t="s">
        <v>154</v>
      </c>
      <c r="B62" s="53" t="s">
        <v>470</v>
      </c>
      <c r="C62" s="57" t="s">
        <v>11</v>
      </c>
      <c r="D62" s="17"/>
      <c r="E62" s="17"/>
    </row>
    <row r="63" spans="1:5">
      <c r="A63" s="3" t="s">
        <v>156</v>
      </c>
      <c r="B63" s="53" t="s">
        <v>471</v>
      </c>
      <c r="C63" s="57" t="s">
        <v>11</v>
      </c>
      <c r="D63" s="17"/>
      <c r="E63" s="17"/>
    </row>
    <row r="64" spans="1:5">
      <c r="A64" s="3" t="s">
        <v>158</v>
      </c>
      <c r="B64" s="53" t="s">
        <v>159</v>
      </c>
      <c r="C64" s="57" t="s">
        <v>11</v>
      </c>
      <c r="D64" s="17"/>
      <c r="E64" s="17"/>
    </row>
    <row r="65" spans="1:5">
      <c r="A65" s="3" t="s">
        <v>160</v>
      </c>
      <c r="B65" s="53" t="s">
        <v>472</v>
      </c>
      <c r="C65" s="57" t="s">
        <v>11</v>
      </c>
      <c r="D65" s="17"/>
      <c r="E65" s="17"/>
    </row>
    <row r="66" spans="1:5">
      <c r="A66" s="3" t="s">
        <v>162</v>
      </c>
      <c r="B66" s="53" t="s">
        <v>256</v>
      </c>
      <c r="C66" s="57" t="s">
        <v>125</v>
      </c>
      <c r="D66" s="17"/>
      <c r="E66" s="17"/>
    </row>
    <row r="67" spans="1:5">
      <c r="A67" s="3" t="s">
        <v>164</v>
      </c>
      <c r="B67" s="53" t="s">
        <v>165</v>
      </c>
      <c r="C67" s="57" t="s">
        <v>11</v>
      </c>
      <c r="D67" s="17"/>
      <c r="E67" s="17"/>
    </row>
    <row r="68" spans="1:5">
      <c r="A68" s="3" t="s">
        <v>166</v>
      </c>
      <c r="B68" s="53" t="s">
        <v>473</v>
      </c>
      <c r="C68" s="57" t="s">
        <v>125</v>
      </c>
      <c r="D68" s="17"/>
      <c r="E68" s="17"/>
    </row>
    <row r="69" spans="1:5" ht="31.5">
      <c r="A69" s="3" t="s">
        <v>168</v>
      </c>
      <c r="B69" s="53" t="s">
        <v>474</v>
      </c>
      <c r="C69" s="57" t="s">
        <v>11</v>
      </c>
      <c r="D69" s="17"/>
      <c r="E69" s="17"/>
    </row>
    <row r="70" spans="1:5">
      <c r="A70" s="3"/>
      <c r="B70" s="59" t="s">
        <v>170</v>
      </c>
      <c r="C70" s="3"/>
      <c r="D70" s="13"/>
      <c r="E70" s="17"/>
    </row>
    <row r="71" spans="1:5" ht="63">
      <c r="A71" s="3" t="s">
        <v>171</v>
      </c>
      <c r="B71" s="40" t="s">
        <v>475</v>
      </c>
      <c r="C71" s="3" t="s">
        <v>11</v>
      </c>
      <c r="D71" s="13"/>
      <c r="E71" s="17"/>
    </row>
    <row r="72" spans="1:5" ht="31.5">
      <c r="A72" s="3" t="s">
        <v>196</v>
      </c>
      <c r="B72" s="40" t="s">
        <v>476</v>
      </c>
      <c r="C72" s="3" t="s">
        <v>125</v>
      </c>
      <c r="D72" s="13"/>
      <c r="E72" s="17"/>
    </row>
    <row r="73" spans="1:5">
      <c r="A73" s="3" t="s">
        <v>158</v>
      </c>
      <c r="B73" s="59" t="s">
        <v>175</v>
      </c>
      <c r="C73" s="3"/>
      <c r="D73" s="13"/>
      <c r="E73" s="17"/>
    </row>
    <row r="74" spans="1:5">
      <c r="A74" s="3" t="s">
        <v>176</v>
      </c>
      <c r="B74" s="40" t="s">
        <v>177</v>
      </c>
      <c r="C74" s="3" t="s">
        <v>125</v>
      </c>
      <c r="D74" s="13"/>
      <c r="E74" s="17"/>
    </row>
    <row r="75" spans="1:5">
      <c r="A75" s="3" t="s">
        <v>178</v>
      </c>
      <c r="B75" s="40" t="s">
        <v>179</v>
      </c>
      <c r="C75" s="3" t="s">
        <v>11</v>
      </c>
      <c r="D75" s="13"/>
      <c r="E75" s="17"/>
    </row>
    <row r="76" spans="1:5">
      <c r="A76" s="3" t="s">
        <v>180</v>
      </c>
      <c r="B76" s="40" t="s">
        <v>181</v>
      </c>
      <c r="C76" s="3" t="s">
        <v>11</v>
      </c>
      <c r="D76" s="13"/>
      <c r="E76" s="17"/>
    </row>
    <row r="77" spans="1:5">
      <c r="A77" s="3" t="s">
        <v>160</v>
      </c>
      <c r="B77" s="59" t="s">
        <v>182</v>
      </c>
      <c r="C77" s="3"/>
      <c r="D77" s="13"/>
      <c r="E77" s="17"/>
    </row>
    <row r="78" spans="1:5">
      <c r="A78" s="3" t="s">
        <v>183</v>
      </c>
      <c r="B78" s="40" t="s">
        <v>184</v>
      </c>
      <c r="C78" s="3" t="s">
        <v>125</v>
      </c>
      <c r="D78" s="13"/>
      <c r="E78" s="17"/>
    </row>
    <row r="79" spans="1:5">
      <c r="A79" s="3" t="s">
        <v>185</v>
      </c>
      <c r="B79" s="40" t="s">
        <v>186</v>
      </c>
      <c r="C79" s="3" t="s">
        <v>125</v>
      </c>
      <c r="D79" s="13"/>
      <c r="E79" s="17"/>
    </row>
    <row r="80" spans="1:5">
      <c r="A80" s="3" t="s">
        <v>187</v>
      </c>
      <c r="B80" s="40" t="s">
        <v>188</v>
      </c>
      <c r="C80" s="3" t="s">
        <v>125</v>
      </c>
      <c r="D80" s="13"/>
      <c r="E80" s="17"/>
    </row>
    <row r="81" spans="1:7" ht="47.25">
      <c r="A81" s="3" t="s">
        <v>189</v>
      </c>
      <c r="B81" s="40" t="s">
        <v>190</v>
      </c>
      <c r="C81" s="3" t="s">
        <v>191</v>
      </c>
      <c r="D81" s="13"/>
      <c r="E81" s="17"/>
    </row>
    <row r="82" spans="1:7" ht="47.25">
      <c r="A82" s="3" t="s">
        <v>192</v>
      </c>
      <c r="B82" s="40" t="s">
        <v>193</v>
      </c>
      <c r="C82" s="3" t="s">
        <v>11</v>
      </c>
      <c r="D82" s="13"/>
      <c r="E82" s="17"/>
    </row>
    <row r="83" spans="1:7" ht="31.5">
      <c r="A83" s="3" t="s">
        <v>194</v>
      </c>
      <c r="B83" s="40" t="s">
        <v>195</v>
      </c>
      <c r="C83" s="3" t="s">
        <v>125</v>
      </c>
      <c r="D83" s="13"/>
      <c r="E83" s="17"/>
    </row>
    <row r="84" spans="1:7" ht="31.5">
      <c r="A84" s="3" t="s">
        <v>196</v>
      </c>
      <c r="B84" s="40" t="s">
        <v>197</v>
      </c>
      <c r="C84" s="3" t="s">
        <v>125</v>
      </c>
      <c r="D84" s="13"/>
      <c r="E84" s="17"/>
    </row>
    <row r="85" spans="1:7">
      <c r="A85" s="3"/>
      <c r="B85" s="59" t="s">
        <v>477</v>
      </c>
      <c r="C85" s="3"/>
      <c r="D85" s="13"/>
      <c r="E85" s="17"/>
    </row>
    <row r="86" spans="1:7">
      <c r="A86" s="3" t="s">
        <v>162</v>
      </c>
      <c r="B86" s="10" t="s">
        <v>201</v>
      </c>
      <c r="C86" s="57" t="s">
        <v>11</v>
      </c>
      <c r="D86" s="52"/>
      <c r="E86" s="17"/>
    </row>
    <row r="87" spans="1:7">
      <c r="A87" s="3" t="s">
        <v>164</v>
      </c>
      <c r="B87" s="10" t="s">
        <v>202</v>
      </c>
      <c r="C87" s="57" t="s">
        <v>11</v>
      </c>
      <c r="D87" s="52"/>
      <c r="E87" s="17"/>
    </row>
    <row r="88" spans="1:7">
      <c r="A88" s="3" t="s">
        <v>166</v>
      </c>
      <c r="B88" s="10" t="s">
        <v>203</v>
      </c>
      <c r="C88" s="57" t="s">
        <v>11</v>
      </c>
      <c r="D88" s="52"/>
      <c r="E88" s="17"/>
    </row>
    <row r="89" spans="1:7">
      <c r="A89" s="3" t="s">
        <v>168</v>
      </c>
      <c r="B89" s="10" t="s">
        <v>478</v>
      </c>
      <c r="C89" s="57" t="s">
        <v>11</v>
      </c>
      <c r="D89" s="52"/>
      <c r="E89" s="17"/>
    </row>
    <row r="90" spans="1:7">
      <c r="A90" s="3"/>
      <c r="B90" s="18" t="s">
        <v>209</v>
      </c>
      <c r="C90" s="55"/>
      <c r="D90" s="19"/>
      <c r="E90" s="17"/>
    </row>
    <row r="91" spans="1:7">
      <c r="A91" s="3" t="s">
        <v>479</v>
      </c>
      <c r="B91" s="10" t="s">
        <v>211</v>
      </c>
      <c r="C91" s="57" t="s">
        <v>11</v>
      </c>
      <c r="D91" s="52"/>
      <c r="E91" s="17"/>
    </row>
    <row r="92" spans="1:7">
      <c r="A92" s="21"/>
      <c r="B92" s="14"/>
      <c r="C92" s="55"/>
      <c r="D92" s="17"/>
      <c r="E92" s="20"/>
    </row>
    <row r="93" spans="1:7">
      <c r="A93" s="21" t="s">
        <v>212</v>
      </c>
      <c r="B93" s="18" t="s">
        <v>213</v>
      </c>
      <c r="C93" s="18"/>
      <c r="D93" s="19"/>
      <c r="E93" s="20"/>
    </row>
    <row r="94" spans="1:7">
      <c r="A94" s="56" t="s">
        <v>214</v>
      </c>
      <c r="B94" s="62" t="s">
        <v>215</v>
      </c>
      <c r="C94" s="10" t="s">
        <v>44</v>
      </c>
      <c r="D94" s="52"/>
      <c r="E94" s="11"/>
      <c r="G94" s="63"/>
    </row>
    <row r="95" spans="1:7">
      <c r="A95" s="56" t="s">
        <v>216</v>
      </c>
      <c r="B95" s="64" t="s">
        <v>217</v>
      </c>
      <c r="C95" s="10" t="s">
        <v>44</v>
      </c>
      <c r="D95" s="52"/>
      <c r="E95" s="11"/>
      <c r="G95" s="63"/>
    </row>
    <row r="96" spans="1:7">
      <c r="A96" s="56" t="s">
        <v>218</v>
      </c>
      <c r="B96" s="64" t="s">
        <v>219</v>
      </c>
      <c r="C96" s="10" t="s">
        <v>44</v>
      </c>
      <c r="D96" s="52"/>
      <c r="E96" s="11"/>
    </row>
    <row r="97" spans="1:5">
      <c r="A97" s="56" t="s">
        <v>220</v>
      </c>
      <c r="B97" s="62" t="s">
        <v>221</v>
      </c>
      <c r="C97" s="10" t="s">
        <v>44</v>
      </c>
      <c r="D97" s="13"/>
      <c r="E97" s="11"/>
    </row>
    <row r="98" spans="1:5">
      <c r="A98" s="21"/>
      <c r="B98" s="14"/>
      <c r="C98" s="18"/>
      <c r="D98" s="19"/>
      <c r="E98" s="20"/>
    </row>
    <row r="99" spans="1:5">
      <c r="A99" s="3"/>
      <c r="B99" s="37"/>
      <c r="C99" s="3"/>
      <c r="D99" s="13"/>
      <c r="E99" s="6"/>
    </row>
    <row r="100" spans="1:5">
      <c r="A100" s="21"/>
      <c r="B100" s="18"/>
      <c r="C100" s="18"/>
      <c r="D100" s="19"/>
      <c r="E100" s="20"/>
    </row>
    <row r="102" spans="1:5">
      <c r="A102" s="95" t="s">
        <v>480</v>
      </c>
      <c r="B102" s="95"/>
      <c r="C102" s="95"/>
      <c r="D102" s="95"/>
      <c r="E102" s="95"/>
    </row>
    <row r="104" spans="1:5" ht="31.5">
      <c r="A104" s="5" t="s">
        <v>39</v>
      </c>
      <c r="B104" s="5" t="s">
        <v>40</v>
      </c>
      <c r="C104" s="5" t="s">
        <v>41</v>
      </c>
      <c r="D104" s="91" t="s">
        <v>5</v>
      </c>
      <c r="E104" s="91" t="s">
        <v>6</v>
      </c>
    </row>
    <row r="105" spans="1:5">
      <c r="A105" s="5" t="s">
        <v>7</v>
      </c>
      <c r="B105" s="7" t="s">
        <v>42</v>
      </c>
      <c r="C105" s="3"/>
      <c r="D105" s="8"/>
      <c r="E105" s="8"/>
    </row>
    <row r="106" spans="1:5">
      <c r="A106" s="9" t="s">
        <v>9</v>
      </c>
      <c r="B106" s="10" t="s">
        <v>43</v>
      </c>
      <c r="C106" s="3" t="s">
        <v>44</v>
      </c>
      <c r="D106" s="11"/>
      <c r="E106" s="11"/>
    </row>
    <row r="107" spans="1:5" ht="63">
      <c r="A107" s="9" t="s">
        <v>45</v>
      </c>
      <c r="B107" s="12" t="s">
        <v>46</v>
      </c>
      <c r="C107" s="9" t="s">
        <v>16</v>
      </c>
      <c r="D107" s="13"/>
      <c r="E107" s="17"/>
    </row>
    <row r="108" spans="1:5">
      <c r="A108" s="9" t="s">
        <v>47</v>
      </c>
      <c r="B108" s="10" t="s">
        <v>48</v>
      </c>
      <c r="C108" s="3" t="s">
        <v>49</v>
      </c>
      <c r="D108" s="13"/>
      <c r="E108" s="11"/>
    </row>
    <row r="109" spans="1:5">
      <c r="A109" s="9" t="s">
        <v>50</v>
      </c>
      <c r="B109" s="10" t="s">
        <v>51</v>
      </c>
      <c r="C109" s="3" t="s">
        <v>49</v>
      </c>
      <c r="D109" s="13"/>
      <c r="E109" s="11"/>
    </row>
    <row r="110" spans="1:5">
      <c r="A110" s="9" t="s">
        <v>53</v>
      </c>
      <c r="B110" s="10" t="s">
        <v>54</v>
      </c>
      <c r="C110" s="3" t="s">
        <v>49</v>
      </c>
      <c r="D110" s="13"/>
      <c r="E110" s="11"/>
    </row>
    <row r="111" spans="1:5">
      <c r="A111" s="9" t="s">
        <v>55</v>
      </c>
      <c r="B111" s="10" t="s">
        <v>56</v>
      </c>
      <c r="C111" s="3" t="s">
        <v>49</v>
      </c>
      <c r="D111" s="13"/>
      <c r="E111" s="11"/>
    </row>
    <row r="112" spans="1:5">
      <c r="A112" s="3"/>
      <c r="B112" s="14"/>
      <c r="C112" s="3"/>
      <c r="D112" s="8"/>
      <c r="E112" s="15"/>
    </row>
    <row r="113" spans="1:5">
      <c r="A113" s="5" t="s">
        <v>12</v>
      </c>
      <c r="B113" s="7" t="s">
        <v>61</v>
      </c>
      <c r="C113" s="3"/>
      <c r="D113" s="8"/>
      <c r="E113" s="8"/>
    </row>
    <row r="114" spans="1:5" ht="31.5">
      <c r="A114" s="3" t="s">
        <v>14</v>
      </c>
      <c r="B114" s="40" t="s">
        <v>402</v>
      </c>
      <c r="C114" s="3" t="s">
        <v>49</v>
      </c>
      <c r="D114" s="13"/>
      <c r="E114" s="13"/>
    </row>
    <row r="115" spans="1:5" ht="31.5">
      <c r="A115" s="3" t="s">
        <v>17</v>
      </c>
      <c r="B115" s="40" t="s">
        <v>67</v>
      </c>
      <c r="C115" s="3" t="s">
        <v>49</v>
      </c>
      <c r="D115" s="13"/>
      <c r="E115" s="13"/>
    </row>
    <row r="116" spans="1:5">
      <c r="A116" s="3" t="s">
        <v>66</v>
      </c>
      <c r="B116" s="16" t="s">
        <v>406</v>
      </c>
      <c r="C116" s="3" t="s">
        <v>49</v>
      </c>
      <c r="D116" s="13"/>
      <c r="E116" s="13"/>
    </row>
    <row r="117" spans="1:5">
      <c r="A117" s="3" t="s">
        <v>68</v>
      </c>
      <c r="B117" s="16" t="s">
        <v>74</v>
      </c>
      <c r="C117" s="3" t="s">
        <v>75</v>
      </c>
      <c r="D117" s="13"/>
      <c r="E117" s="13"/>
    </row>
    <row r="118" spans="1:5">
      <c r="A118" s="3" t="s">
        <v>73</v>
      </c>
      <c r="B118" s="16" t="s">
        <v>403</v>
      </c>
      <c r="C118" s="3" t="s">
        <v>75</v>
      </c>
      <c r="D118" s="13"/>
      <c r="E118" s="13"/>
    </row>
    <row r="119" spans="1:5">
      <c r="A119" s="3" t="s">
        <v>76</v>
      </c>
      <c r="B119" s="16" t="s">
        <v>77</v>
      </c>
      <c r="C119" s="3" t="s">
        <v>49</v>
      </c>
      <c r="D119" s="13"/>
      <c r="E119" s="13"/>
    </row>
    <row r="120" spans="1:5">
      <c r="A120" s="3" t="s">
        <v>78</v>
      </c>
      <c r="B120" s="16" t="s">
        <v>79</v>
      </c>
      <c r="C120" s="3" t="s">
        <v>49</v>
      </c>
      <c r="D120" s="13"/>
      <c r="E120" s="13"/>
    </row>
    <row r="121" spans="1:5">
      <c r="A121" s="3" t="s">
        <v>82</v>
      </c>
      <c r="B121" s="40" t="s">
        <v>408</v>
      </c>
      <c r="C121" s="3" t="s">
        <v>49</v>
      </c>
      <c r="D121" s="13"/>
      <c r="E121" s="13"/>
    </row>
    <row r="122" spans="1:5">
      <c r="A122" s="3"/>
      <c r="B122" s="14"/>
      <c r="C122" s="3"/>
      <c r="D122" s="4"/>
      <c r="E122" s="15"/>
    </row>
    <row r="123" spans="1:5">
      <c r="A123" s="5" t="s">
        <v>20</v>
      </c>
      <c r="B123" s="49" t="s">
        <v>86</v>
      </c>
      <c r="C123" s="3"/>
      <c r="D123" s="13"/>
      <c r="E123" s="8"/>
    </row>
    <row r="124" spans="1:5" ht="31.5">
      <c r="A124" s="3" t="s">
        <v>22</v>
      </c>
      <c r="B124" s="50" t="s">
        <v>87</v>
      </c>
      <c r="C124" s="3" t="s">
        <v>44</v>
      </c>
      <c r="D124" s="13"/>
      <c r="E124" s="13"/>
    </row>
    <row r="125" spans="1:5">
      <c r="A125" s="3" t="s">
        <v>25</v>
      </c>
      <c r="B125" s="16" t="s">
        <v>88</v>
      </c>
      <c r="C125" s="3" t="s">
        <v>49</v>
      </c>
      <c r="D125" s="13"/>
      <c r="E125" s="13"/>
    </row>
    <row r="126" spans="1:5" ht="31.5">
      <c r="A126" s="3" t="s">
        <v>28</v>
      </c>
      <c r="B126" s="50" t="s">
        <v>89</v>
      </c>
      <c r="C126" s="3" t="s">
        <v>49</v>
      </c>
      <c r="D126" s="13"/>
      <c r="E126" s="13"/>
    </row>
    <row r="127" spans="1:5">
      <c r="A127" s="3"/>
      <c r="B127" s="14"/>
      <c r="C127" s="3"/>
      <c r="D127" s="48"/>
      <c r="E127" s="15"/>
    </row>
    <row r="128" spans="1:5">
      <c r="A128" s="5" t="s">
        <v>90</v>
      </c>
      <c r="B128" s="7" t="s">
        <v>91</v>
      </c>
      <c r="C128" s="3"/>
      <c r="D128"/>
      <c r="E128" s="8"/>
    </row>
    <row r="129" spans="1:5">
      <c r="A129" s="3" t="s">
        <v>93</v>
      </c>
      <c r="B129" s="16" t="s">
        <v>92</v>
      </c>
      <c r="C129" s="3" t="s">
        <v>75</v>
      </c>
      <c r="D129" s="13"/>
      <c r="E129" s="13"/>
    </row>
    <row r="130" spans="1:5">
      <c r="A130" s="3" t="s">
        <v>97</v>
      </c>
      <c r="B130" s="16" t="s">
        <v>94</v>
      </c>
      <c r="C130" s="3" t="s">
        <v>49</v>
      </c>
      <c r="D130" s="13"/>
      <c r="E130" s="13"/>
    </row>
    <row r="131" spans="1:5">
      <c r="A131" s="3" t="s">
        <v>235</v>
      </c>
      <c r="B131" s="16" t="s">
        <v>98</v>
      </c>
      <c r="C131" s="3" t="s">
        <v>49</v>
      </c>
      <c r="D131" s="13"/>
      <c r="E131" s="13"/>
    </row>
    <row r="132" spans="1:5">
      <c r="A132" s="3" t="s">
        <v>409</v>
      </c>
      <c r="B132" s="16" t="s">
        <v>410</v>
      </c>
      <c r="C132" s="3" t="s">
        <v>49</v>
      </c>
      <c r="D132" s="13"/>
      <c r="E132" s="13"/>
    </row>
    <row r="133" spans="1:5">
      <c r="A133" s="3"/>
      <c r="B133" s="14"/>
      <c r="C133" s="3"/>
      <c r="D133" s="48"/>
      <c r="E133" s="15"/>
    </row>
    <row r="134" spans="1:5">
      <c r="A134" s="5" t="s">
        <v>102</v>
      </c>
      <c r="B134" s="7" t="s">
        <v>103</v>
      </c>
      <c r="C134" s="3"/>
      <c r="D134" s="13"/>
      <c r="E134" s="8"/>
    </row>
    <row r="135" spans="1:5">
      <c r="A135" s="3" t="s">
        <v>104</v>
      </c>
      <c r="B135" s="16" t="s">
        <v>411</v>
      </c>
      <c r="C135" s="3" t="s">
        <v>75</v>
      </c>
      <c r="D135" s="13"/>
      <c r="E135" s="13"/>
    </row>
    <row r="136" spans="1:5">
      <c r="A136" s="3" t="s">
        <v>106</v>
      </c>
      <c r="B136" s="16" t="s">
        <v>105</v>
      </c>
      <c r="C136" s="3" t="s">
        <v>75</v>
      </c>
      <c r="D136" s="13"/>
      <c r="E136" s="13"/>
    </row>
    <row r="137" spans="1:5">
      <c r="A137" s="3" t="s">
        <v>108</v>
      </c>
      <c r="B137" s="16" t="s">
        <v>107</v>
      </c>
      <c r="C137" s="3" t="s">
        <v>75</v>
      </c>
      <c r="D137" s="13"/>
      <c r="E137" s="13"/>
    </row>
    <row r="138" spans="1:5" ht="31.5">
      <c r="A138" s="3" t="s">
        <v>412</v>
      </c>
      <c r="B138" s="51" t="s">
        <v>413</v>
      </c>
      <c r="C138" s="3" t="s">
        <v>75</v>
      </c>
      <c r="D138" s="13"/>
      <c r="E138" s="13"/>
    </row>
    <row r="139" spans="1:5">
      <c r="A139" s="3"/>
      <c r="B139" s="14"/>
      <c r="C139" s="3"/>
      <c r="D139" s="19"/>
      <c r="E139" s="15"/>
    </row>
    <row r="140" spans="1:5">
      <c r="A140" s="5" t="s">
        <v>117</v>
      </c>
      <c r="B140" s="18" t="s">
        <v>118</v>
      </c>
      <c r="C140" s="18"/>
      <c r="D140" s="13"/>
      <c r="E140" s="20"/>
    </row>
    <row r="141" spans="1:5" ht="31.5">
      <c r="A141" s="3" t="s">
        <v>119</v>
      </c>
      <c r="B141" s="40" t="s">
        <v>120</v>
      </c>
      <c r="C141" s="3" t="s">
        <v>44</v>
      </c>
      <c r="D141" s="13"/>
      <c r="E141" s="13"/>
    </row>
    <row r="142" spans="1:5" ht="31.5">
      <c r="A142" s="3" t="s">
        <v>126</v>
      </c>
      <c r="B142" s="40" t="s">
        <v>124</v>
      </c>
      <c r="C142" s="3" t="s">
        <v>125</v>
      </c>
      <c r="D142" s="13"/>
      <c r="E142" s="13"/>
    </row>
    <row r="143" spans="1:5">
      <c r="A143" s="3" t="s">
        <v>414</v>
      </c>
      <c r="B143" s="16" t="s">
        <v>129</v>
      </c>
      <c r="C143" s="3" t="s">
        <v>125</v>
      </c>
      <c r="D143" s="13"/>
      <c r="E143" s="13"/>
    </row>
    <row r="144" spans="1:5">
      <c r="A144" s="3" t="s">
        <v>415</v>
      </c>
      <c r="B144" s="40" t="s">
        <v>131</v>
      </c>
      <c r="C144" s="3" t="s">
        <v>110</v>
      </c>
      <c r="D144" s="13"/>
      <c r="E144" s="13"/>
    </row>
    <row r="145" spans="1:5">
      <c r="A145" s="21"/>
      <c r="B145" s="37"/>
      <c r="C145" s="18"/>
      <c r="D145" s="19"/>
      <c r="E145" s="15"/>
    </row>
    <row r="146" spans="1:5">
      <c r="A146" s="5" t="s">
        <v>132</v>
      </c>
      <c r="B146" s="18" t="s">
        <v>303</v>
      </c>
      <c r="C146" s="18"/>
      <c r="D146" s="17"/>
      <c r="E146" s="20"/>
    </row>
    <row r="147" spans="1:5">
      <c r="A147" s="3" t="s">
        <v>370</v>
      </c>
      <c r="B147" s="53" t="s">
        <v>416</v>
      </c>
      <c r="C147" s="57" t="s">
        <v>11</v>
      </c>
      <c r="D147" s="17"/>
      <c r="E147" s="17"/>
    </row>
    <row r="148" spans="1:5">
      <c r="A148" s="21"/>
      <c r="B148" s="14"/>
      <c r="C148" s="55"/>
      <c r="D148" s="52"/>
      <c r="E148" s="20"/>
    </row>
    <row r="149" spans="1:5">
      <c r="A149" s="5" t="s">
        <v>417</v>
      </c>
      <c r="B149" s="18" t="s">
        <v>418</v>
      </c>
      <c r="C149" s="55"/>
      <c r="D149"/>
      <c r="E149" s="20"/>
    </row>
    <row r="150" spans="1:5">
      <c r="A150" s="72" t="s">
        <v>216</v>
      </c>
      <c r="B150" s="10" t="s">
        <v>419</v>
      </c>
      <c r="C150" s="57" t="s">
        <v>11</v>
      </c>
      <c r="D150" s="52"/>
      <c r="E150" s="17"/>
    </row>
    <row r="151" spans="1:5">
      <c r="A151" s="72" t="s">
        <v>420</v>
      </c>
      <c r="B151" s="10" t="s">
        <v>312</v>
      </c>
      <c r="C151" s="57" t="s">
        <v>11</v>
      </c>
      <c r="D151" s="52"/>
      <c r="E151" s="17"/>
    </row>
    <row r="152" spans="1:5">
      <c r="A152" s="21"/>
      <c r="B152" s="14" t="s">
        <v>481</v>
      </c>
      <c r="C152" s="18"/>
      <c r="D152" s="19"/>
      <c r="E152" s="20"/>
    </row>
    <row r="153" spans="1:5">
      <c r="A153" s="5" t="s">
        <v>421</v>
      </c>
      <c r="B153" s="18" t="s">
        <v>422</v>
      </c>
      <c r="C153" s="18"/>
      <c r="D153" s="19"/>
      <c r="E153" s="20"/>
    </row>
    <row r="154" spans="1:5" ht="63">
      <c r="A154" s="72" t="s">
        <v>423</v>
      </c>
      <c r="B154" s="54" t="s">
        <v>424</v>
      </c>
      <c r="C154" s="16" t="s">
        <v>16</v>
      </c>
      <c r="D154" s="13"/>
      <c r="E154" s="17"/>
    </row>
    <row r="155" spans="1:5">
      <c r="A155" s="56" t="s">
        <v>425</v>
      </c>
      <c r="B155" s="10" t="s">
        <v>426</v>
      </c>
      <c r="C155" s="10" t="s">
        <v>11</v>
      </c>
      <c r="D155" s="52"/>
      <c r="E155" s="11"/>
    </row>
    <row r="156" spans="1:5">
      <c r="A156" s="21"/>
      <c r="B156" s="14"/>
      <c r="C156" s="18"/>
      <c r="D156" s="19"/>
      <c r="E156" s="20"/>
    </row>
    <row r="157" spans="1:5">
      <c r="A157" s="21" t="s">
        <v>266</v>
      </c>
      <c r="B157" s="18" t="s">
        <v>213</v>
      </c>
      <c r="C157" s="18"/>
      <c r="D157" s="19"/>
      <c r="E157" s="20"/>
    </row>
    <row r="158" spans="1:5">
      <c r="A158" s="56" t="s">
        <v>267</v>
      </c>
      <c r="B158" s="62" t="s">
        <v>215</v>
      </c>
      <c r="C158" s="10" t="s">
        <v>44</v>
      </c>
      <c r="D158" s="52"/>
      <c r="E158" s="11"/>
    </row>
    <row r="159" spans="1:5">
      <c r="A159" s="56" t="s">
        <v>273</v>
      </c>
      <c r="B159" s="62" t="s">
        <v>427</v>
      </c>
      <c r="C159" s="10" t="s">
        <v>44</v>
      </c>
      <c r="D159" s="13"/>
      <c r="E159" s="11"/>
    </row>
    <row r="160" spans="1:5">
      <c r="A160" s="21"/>
      <c r="B160" s="14"/>
      <c r="C160" s="18"/>
      <c r="D160" s="19"/>
      <c r="E160" s="20"/>
    </row>
    <row r="161" spans="1:5">
      <c r="A161" s="3"/>
      <c r="B161" s="37"/>
      <c r="C161" s="3"/>
      <c r="D161" s="13"/>
      <c r="E161" s="6"/>
    </row>
    <row r="162" spans="1:5">
      <c r="A162" s="21"/>
      <c r="B162" s="18"/>
      <c r="C162" s="18"/>
      <c r="D162" s="19"/>
      <c r="E162" s="20"/>
    </row>
  </sheetData>
  <mergeCells count="5">
    <mergeCell ref="A1:E1"/>
    <mergeCell ref="A4:E4"/>
    <mergeCell ref="A102:E102"/>
    <mergeCell ref="A2:E2"/>
    <mergeCell ref="A3:E3"/>
  </mergeCells>
  <phoneticPr fontId="8"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7A19A-A016-468E-9CA9-27E1A7F3C38F}">
  <dimension ref="A2:E12"/>
  <sheetViews>
    <sheetView zoomScale="95" zoomScaleNormal="95" workbookViewId="0">
      <selection activeCell="G11" sqref="G11"/>
    </sheetView>
  </sheetViews>
  <sheetFormatPr defaultColWidth="11.5703125" defaultRowHeight="15.75"/>
  <cols>
    <col min="1" max="1" width="4.28515625" style="2" customWidth="1"/>
    <col min="2" max="2" width="43.7109375" style="2" customWidth="1"/>
    <col min="3" max="3" width="5" style="2" customWidth="1"/>
    <col min="4" max="4" width="13.5703125" style="2" customWidth="1"/>
    <col min="5" max="6" width="11.42578125" style="2" customWidth="1"/>
    <col min="7" max="16384" width="11.5703125" style="2"/>
  </cols>
  <sheetData>
    <row r="2" spans="1:5">
      <c r="A2" s="95" t="s">
        <v>482</v>
      </c>
      <c r="B2" s="95"/>
      <c r="C2" s="95"/>
      <c r="D2" s="95"/>
      <c r="E2" s="95"/>
    </row>
    <row r="4" spans="1:5" ht="47.25">
      <c r="A4" s="5" t="s">
        <v>39</v>
      </c>
      <c r="B4" s="5" t="s">
        <v>40</v>
      </c>
      <c r="C4" s="5" t="s">
        <v>41</v>
      </c>
      <c r="D4" s="91" t="s">
        <v>5</v>
      </c>
      <c r="E4" s="91" t="s">
        <v>6</v>
      </c>
    </row>
    <row r="5" spans="1:5">
      <c r="A5" s="5" t="s">
        <v>7</v>
      </c>
      <c r="B5" s="7" t="s">
        <v>42</v>
      </c>
      <c r="C5" s="3"/>
      <c r="D5" s="8"/>
      <c r="E5" s="8"/>
    </row>
    <row r="6" spans="1:5" ht="63">
      <c r="A6" s="9" t="s">
        <v>483</v>
      </c>
      <c r="B6" s="12" t="s">
        <v>46</v>
      </c>
      <c r="C6" s="9" t="s">
        <v>16</v>
      </c>
      <c r="D6" s="13"/>
      <c r="E6" s="17"/>
    </row>
    <row r="7" spans="1:5">
      <c r="A7" s="5" t="s">
        <v>484</v>
      </c>
      <c r="B7" s="7" t="s">
        <v>485</v>
      </c>
      <c r="C7" s="9"/>
      <c r="D7" s="13"/>
      <c r="E7" s="17"/>
    </row>
    <row r="8" spans="1:5">
      <c r="A8" s="9" t="s">
        <v>451</v>
      </c>
      <c r="B8" s="10" t="s">
        <v>486</v>
      </c>
      <c r="C8" s="3" t="s">
        <v>27</v>
      </c>
      <c r="D8" s="13"/>
      <c r="E8" s="11"/>
    </row>
    <row r="9" spans="1:5">
      <c r="A9" s="5" t="s">
        <v>454</v>
      </c>
      <c r="B9" s="7" t="s">
        <v>487</v>
      </c>
      <c r="C9" s="3"/>
      <c r="D9" s="13"/>
      <c r="E9" s="11"/>
    </row>
    <row r="10" spans="1:5">
      <c r="A10" s="9" t="s">
        <v>224</v>
      </c>
      <c r="B10" s="10" t="s">
        <v>488</v>
      </c>
      <c r="C10" s="3" t="s">
        <v>37</v>
      </c>
      <c r="D10" s="13"/>
      <c r="E10" s="11"/>
    </row>
    <row r="11" spans="1:5">
      <c r="A11" s="9"/>
      <c r="B11" s="10"/>
      <c r="C11" s="3"/>
      <c r="D11" s="13"/>
      <c r="E11" s="11"/>
    </row>
    <row r="12" spans="1:5">
      <c r="A12" s="3"/>
      <c r="B12" s="21"/>
      <c r="C12" s="3"/>
      <c r="D12" s="8"/>
      <c r="E12" s="15"/>
    </row>
  </sheetData>
  <mergeCells count="1">
    <mergeCell ref="A2:E2"/>
  </mergeCells>
  <phoneticPr fontId="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34C6F-B997-423D-B55E-919DEF1E9DF0}">
  <dimension ref="A1:M110"/>
  <sheetViews>
    <sheetView workbookViewId="0">
      <selection sqref="A1:E107"/>
    </sheetView>
  </sheetViews>
  <sheetFormatPr defaultColWidth="11.5703125" defaultRowHeight="15"/>
  <cols>
    <col min="1" max="1" width="4.28515625" customWidth="1"/>
    <col min="2" max="2" width="43.7109375" customWidth="1"/>
    <col min="3" max="3" width="5" customWidth="1"/>
    <col min="4" max="4" width="11.85546875" customWidth="1"/>
    <col min="5" max="5" width="13.5703125" customWidth="1"/>
    <col min="6" max="13" width="11.5703125" hidden="1" customWidth="1"/>
  </cols>
  <sheetData>
    <row r="1" spans="1:13" ht="15.75">
      <c r="A1" s="95" t="s">
        <v>0</v>
      </c>
      <c r="B1" s="95"/>
      <c r="C1" s="95"/>
      <c r="D1" s="95"/>
      <c r="E1" s="95"/>
    </row>
    <row r="2" spans="1:13" ht="15.75">
      <c r="A2" s="67"/>
      <c r="B2" s="67"/>
      <c r="C2" s="67"/>
      <c r="D2" s="67"/>
      <c r="E2" s="67"/>
    </row>
    <row r="3" spans="1:13" ht="15.75">
      <c r="A3" s="95" t="s">
        <v>38</v>
      </c>
      <c r="B3" s="95"/>
      <c r="C3" s="95"/>
      <c r="D3" s="95"/>
      <c r="E3" s="95"/>
    </row>
    <row r="5" spans="1:13" ht="31.5">
      <c r="A5" s="5" t="s">
        <v>39</v>
      </c>
      <c r="B5" s="5" t="s">
        <v>40</v>
      </c>
      <c r="C5" s="5" t="s">
        <v>41</v>
      </c>
      <c r="D5" s="91" t="s">
        <v>5</v>
      </c>
      <c r="E5" s="91" t="s">
        <v>6</v>
      </c>
    </row>
    <row r="6" spans="1:13" ht="15.75">
      <c r="A6" s="5" t="s">
        <v>7</v>
      </c>
      <c r="B6" s="7" t="s">
        <v>42</v>
      </c>
      <c r="C6" s="3"/>
      <c r="D6" s="8"/>
      <c r="E6" s="8"/>
    </row>
    <row r="7" spans="1:13" ht="15.75">
      <c r="A7" s="9" t="s">
        <v>9</v>
      </c>
      <c r="B7" s="10" t="s">
        <v>43</v>
      </c>
      <c r="C7" s="3" t="s">
        <v>44</v>
      </c>
      <c r="D7" s="11"/>
      <c r="E7" s="11"/>
    </row>
    <row r="8" spans="1:13" ht="63">
      <c r="A8" s="9" t="s">
        <v>45</v>
      </c>
      <c r="B8" s="12" t="s">
        <v>46</v>
      </c>
      <c r="C8" s="9" t="s">
        <v>16</v>
      </c>
      <c r="D8" s="13"/>
      <c r="E8" s="13"/>
    </row>
    <row r="9" spans="1:13" ht="15.75">
      <c r="A9" s="9" t="s">
        <v>47</v>
      </c>
      <c r="B9" s="10" t="s">
        <v>48</v>
      </c>
      <c r="C9" s="3" t="s">
        <v>49</v>
      </c>
      <c r="D9" s="13"/>
      <c r="E9" s="11"/>
    </row>
    <row r="10" spans="1:13" ht="15.75">
      <c r="A10" s="9" t="s">
        <v>50</v>
      </c>
      <c r="B10" s="10" t="s">
        <v>51</v>
      </c>
      <c r="C10" s="3" t="s">
        <v>49</v>
      </c>
      <c r="D10" s="13"/>
      <c r="E10" s="11"/>
      <c r="G10" s="47" t="s">
        <v>52</v>
      </c>
      <c r="H10" s="47" t="s">
        <v>52</v>
      </c>
      <c r="J10">
        <v>3</v>
      </c>
    </row>
    <row r="11" spans="1:13" ht="15.75">
      <c r="A11" s="9" t="s">
        <v>53</v>
      </c>
      <c r="B11" s="10" t="s">
        <v>54</v>
      </c>
      <c r="C11" s="3" t="s">
        <v>49</v>
      </c>
      <c r="D11" s="13"/>
      <c r="E11" s="11"/>
      <c r="G11" s="47"/>
      <c r="H11">
        <f>10.8+13.3+13.3+10.25</f>
        <v>47.650000000000006</v>
      </c>
    </row>
    <row r="12" spans="1:13" ht="15.75">
      <c r="A12" s="9" t="s">
        <v>55</v>
      </c>
      <c r="B12" s="10" t="s">
        <v>56</v>
      </c>
      <c r="C12" s="3" t="s">
        <v>49</v>
      </c>
      <c r="D12" s="13"/>
      <c r="E12" s="11"/>
    </row>
    <row r="13" spans="1:13" ht="15.75">
      <c r="A13" s="3"/>
      <c r="B13" s="14"/>
      <c r="C13" s="3"/>
      <c r="D13" s="8"/>
      <c r="E13" s="15"/>
      <c r="G13" s="47" t="s">
        <v>57</v>
      </c>
      <c r="H13" s="47" t="s">
        <v>58</v>
      </c>
      <c r="I13" s="47" t="s">
        <v>59</v>
      </c>
      <c r="J13" s="47" t="s">
        <v>60</v>
      </c>
    </row>
    <row r="14" spans="1:13" ht="15.75">
      <c r="A14" s="5" t="s">
        <v>12</v>
      </c>
      <c r="B14" s="7" t="s">
        <v>61</v>
      </c>
      <c r="C14" s="3"/>
      <c r="D14" s="8"/>
      <c r="E14" s="8"/>
      <c r="G14" s="47">
        <f>28+14.88+12.8+14.23+9.9+13.2</f>
        <v>93.010000000000019</v>
      </c>
      <c r="H14" s="47">
        <f>22+15.7+14.4+24.9+12.6+14.6</f>
        <v>104.19999999999999</v>
      </c>
      <c r="I14" s="47">
        <v>11.6</v>
      </c>
      <c r="J14" s="47">
        <v>15.6</v>
      </c>
    </row>
    <row r="15" spans="1:13" ht="31.5">
      <c r="A15" s="3" t="s">
        <v>14</v>
      </c>
      <c r="B15" s="40" t="s">
        <v>62</v>
      </c>
      <c r="C15" s="3" t="s">
        <v>49</v>
      </c>
      <c r="D15" s="13"/>
      <c r="E15" s="13"/>
      <c r="G15" s="47">
        <f>+G14+I14</f>
        <v>104.61000000000001</v>
      </c>
      <c r="H15" s="47"/>
      <c r="K15">
        <f>+H14+J14</f>
        <v>119.79999999999998</v>
      </c>
      <c r="M15">
        <f>7.35+6+4.95+9.15+7.5+3.45+3.35</f>
        <v>41.750000000000007</v>
      </c>
    </row>
    <row r="16" spans="1:13" ht="31.5">
      <c r="A16" s="3" t="s">
        <v>17</v>
      </c>
      <c r="B16" s="40" t="s">
        <v>63</v>
      </c>
      <c r="C16" s="3" t="s">
        <v>30</v>
      </c>
      <c r="D16" s="13"/>
      <c r="E16" s="13"/>
      <c r="G16" s="47"/>
      <c r="H16" s="47"/>
    </row>
    <row r="17" spans="1:9" ht="31.5">
      <c r="A17" s="3" t="s">
        <v>64</v>
      </c>
      <c r="B17" s="40" t="s">
        <v>65</v>
      </c>
      <c r="C17" s="3" t="s">
        <v>49</v>
      </c>
      <c r="D17" s="13"/>
      <c r="E17" s="13"/>
      <c r="G17" s="47"/>
      <c r="H17" s="47"/>
    </row>
    <row r="18" spans="1:9" ht="15.75">
      <c r="A18" s="3" t="s">
        <v>66</v>
      </c>
      <c r="B18" s="16" t="s">
        <v>67</v>
      </c>
      <c r="C18" s="3" t="s">
        <v>49</v>
      </c>
      <c r="D18" s="13"/>
      <c r="E18" s="13"/>
      <c r="G18" s="47"/>
      <c r="H18" s="47"/>
    </row>
    <row r="19" spans="1:9" ht="15.75">
      <c r="A19" s="3" t="s">
        <v>68</v>
      </c>
      <c r="B19" s="16" t="s">
        <v>69</v>
      </c>
      <c r="C19" s="3" t="s">
        <v>49</v>
      </c>
      <c r="D19" s="13"/>
      <c r="E19" s="13"/>
      <c r="G19" s="47" t="s">
        <v>70</v>
      </c>
      <c r="H19" s="47" t="s">
        <v>71</v>
      </c>
      <c r="I19" t="s">
        <v>72</v>
      </c>
    </row>
    <row r="20" spans="1:9" ht="15.75">
      <c r="A20" s="3" t="s">
        <v>73</v>
      </c>
      <c r="B20" s="16" t="s">
        <v>74</v>
      </c>
      <c r="C20" s="3" t="s">
        <v>75</v>
      </c>
      <c r="D20" s="13"/>
      <c r="E20" s="13"/>
      <c r="G20" s="47">
        <f>7.9+7.3+3.5+3.6+3.6+8.9+13.25+13.25+7.45+8.95</f>
        <v>77.7</v>
      </c>
      <c r="H20" s="47">
        <v>122.15</v>
      </c>
      <c r="I20">
        <v>4.9400000000000004</v>
      </c>
    </row>
    <row r="21" spans="1:9" ht="15.75">
      <c r="A21" s="3" t="s">
        <v>76</v>
      </c>
      <c r="B21" s="16" t="s">
        <v>77</v>
      </c>
      <c r="C21" s="3" t="s">
        <v>49</v>
      </c>
      <c r="D21" s="13"/>
      <c r="E21" s="13"/>
      <c r="G21" s="47"/>
      <c r="H21" s="47"/>
    </row>
    <row r="22" spans="1:9" ht="15.75">
      <c r="A22" s="3" t="s">
        <v>78</v>
      </c>
      <c r="B22" s="16" t="s">
        <v>79</v>
      </c>
      <c r="C22" s="3" t="s">
        <v>49</v>
      </c>
      <c r="D22" s="13"/>
      <c r="E22" s="13"/>
      <c r="G22" s="47"/>
      <c r="H22" s="47"/>
    </row>
    <row r="23" spans="1:9" ht="31.5">
      <c r="A23" s="3" t="s">
        <v>80</v>
      </c>
      <c r="B23" s="40" t="s">
        <v>81</v>
      </c>
      <c r="C23" s="3" t="s">
        <v>49</v>
      </c>
      <c r="D23" s="13"/>
      <c r="E23" s="13"/>
      <c r="G23" s="47"/>
      <c r="H23" s="47"/>
    </row>
    <row r="24" spans="1:9" ht="31.5">
      <c r="A24" s="3" t="s">
        <v>82</v>
      </c>
      <c r="B24" s="40" t="s">
        <v>83</v>
      </c>
      <c r="C24" s="3" t="s">
        <v>49</v>
      </c>
      <c r="D24" s="13"/>
      <c r="E24" s="13"/>
      <c r="G24" s="47"/>
      <c r="H24" s="47">
        <f>5*0.6</f>
        <v>3</v>
      </c>
    </row>
    <row r="25" spans="1:9" ht="31.5">
      <c r="A25" s="3" t="s">
        <v>84</v>
      </c>
      <c r="B25" s="40" t="s">
        <v>85</v>
      </c>
      <c r="C25" s="3" t="s">
        <v>30</v>
      </c>
      <c r="D25" s="48"/>
      <c r="E25" s="13"/>
      <c r="G25" s="47"/>
      <c r="H25" s="47"/>
    </row>
    <row r="26" spans="1:9" ht="15.75">
      <c r="A26" s="3"/>
      <c r="B26" s="14"/>
      <c r="C26" s="3"/>
      <c r="D26" s="4"/>
      <c r="E26" s="15"/>
    </row>
    <row r="27" spans="1:9" ht="15.75">
      <c r="A27" s="5" t="s">
        <v>20</v>
      </c>
      <c r="B27" s="49" t="s">
        <v>86</v>
      </c>
      <c r="C27" s="3"/>
      <c r="D27" s="13"/>
      <c r="E27" s="8"/>
    </row>
    <row r="28" spans="1:9" ht="31.5">
      <c r="A28" s="3" t="s">
        <v>22</v>
      </c>
      <c r="B28" s="50" t="s">
        <v>87</v>
      </c>
      <c r="C28" s="3" t="s">
        <v>44</v>
      </c>
      <c r="D28" s="13"/>
      <c r="E28" s="13"/>
    </row>
    <row r="29" spans="1:9" ht="15.75">
      <c r="A29" s="3" t="s">
        <v>25</v>
      </c>
      <c r="B29" s="16" t="s">
        <v>88</v>
      </c>
      <c r="C29" s="3" t="s">
        <v>49</v>
      </c>
      <c r="D29" s="13"/>
      <c r="E29" s="13"/>
    </row>
    <row r="30" spans="1:9" ht="15.75">
      <c r="A30" s="3" t="s">
        <v>28</v>
      </c>
      <c r="B30" s="16" t="s">
        <v>89</v>
      </c>
      <c r="C30" s="3" t="s">
        <v>49</v>
      </c>
      <c r="D30" s="13"/>
      <c r="E30" s="13"/>
    </row>
    <row r="31" spans="1:9" ht="15.75">
      <c r="A31" s="3"/>
      <c r="B31" s="14"/>
      <c r="C31" s="3"/>
      <c r="D31" s="48"/>
      <c r="E31" s="15"/>
    </row>
    <row r="32" spans="1:9" ht="15.75">
      <c r="A32" s="5" t="s">
        <v>90</v>
      </c>
      <c r="B32" s="7" t="s">
        <v>91</v>
      </c>
      <c r="C32" s="3"/>
      <c r="E32" s="8"/>
    </row>
    <row r="33" spans="1:8" ht="15.75">
      <c r="A33" s="3" t="s">
        <v>35</v>
      </c>
      <c r="B33" s="16" t="s">
        <v>92</v>
      </c>
      <c r="C33" s="3" t="s">
        <v>75</v>
      </c>
      <c r="D33" s="13"/>
      <c r="E33" s="13"/>
    </row>
    <row r="34" spans="1:8" ht="15.75">
      <c r="A34" s="3" t="s">
        <v>93</v>
      </c>
      <c r="B34" s="16" t="s">
        <v>94</v>
      </c>
      <c r="C34" s="3" t="s">
        <v>49</v>
      </c>
      <c r="D34" s="13"/>
      <c r="E34" s="13"/>
    </row>
    <row r="35" spans="1:8" ht="15.75">
      <c r="A35" s="3" t="s">
        <v>95</v>
      </c>
      <c r="B35" s="16" t="s">
        <v>96</v>
      </c>
      <c r="C35" s="3" t="s">
        <v>49</v>
      </c>
      <c r="D35" s="13"/>
      <c r="E35" s="13"/>
    </row>
    <row r="36" spans="1:8" ht="15.75">
      <c r="A36" s="3" t="s">
        <v>97</v>
      </c>
      <c r="B36" s="16" t="s">
        <v>98</v>
      </c>
      <c r="C36" s="3" t="s">
        <v>49</v>
      </c>
      <c r="D36" s="13"/>
      <c r="E36" s="13"/>
    </row>
    <row r="37" spans="1:8" ht="47.25">
      <c r="A37" s="3" t="s">
        <v>99</v>
      </c>
      <c r="B37" s="40" t="s">
        <v>100</v>
      </c>
      <c r="C37" s="3" t="s">
        <v>49</v>
      </c>
      <c r="D37" s="13"/>
      <c r="E37" s="13"/>
      <c r="F37" t="s">
        <v>101</v>
      </c>
    </row>
    <row r="38" spans="1:8" ht="15.75">
      <c r="A38" s="3"/>
      <c r="B38" s="14"/>
      <c r="C38" s="3"/>
      <c r="D38" s="48"/>
      <c r="E38" s="15"/>
    </row>
    <row r="39" spans="1:8" ht="15.75">
      <c r="A39" s="5" t="s">
        <v>102</v>
      </c>
      <c r="B39" s="7" t="s">
        <v>103</v>
      </c>
      <c r="C39" s="3"/>
      <c r="D39" s="13"/>
      <c r="E39" s="8"/>
    </row>
    <row r="40" spans="1:8" ht="15.75">
      <c r="A40" s="3" t="s">
        <v>104</v>
      </c>
      <c r="B40" s="16" t="s">
        <v>105</v>
      </c>
      <c r="C40" s="3" t="s">
        <v>75</v>
      </c>
      <c r="D40" s="13"/>
      <c r="E40" s="13"/>
    </row>
    <row r="41" spans="1:8" ht="15.75">
      <c r="A41" s="3" t="s">
        <v>106</v>
      </c>
      <c r="B41" s="16" t="s">
        <v>107</v>
      </c>
      <c r="C41" s="3" t="s">
        <v>75</v>
      </c>
      <c r="D41" s="13"/>
      <c r="E41" s="13"/>
      <c r="G41">
        <f>1.86+14.85+2.22+3.95+8.01+15.48</f>
        <v>46.370000000000005</v>
      </c>
    </row>
    <row r="42" spans="1:8" ht="15.75">
      <c r="A42" s="3" t="s">
        <v>108</v>
      </c>
      <c r="B42" s="16" t="s">
        <v>109</v>
      </c>
      <c r="C42" s="3" t="s">
        <v>110</v>
      </c>
      <c r="D42" s="13"/>
      <c r="E42" s="13"/>
    </row>
    <row r="43" spans="1:8" ht="15.75">
      <c r="A43" s="3" t="s">
        <v>111</v>
      </c>
      <c r="B43" s="16" t="s">
        <v>112</v>
      </c>
      <c r="C43" s="3" t="s">
        <v>11</v>
      </c>
      <c r="D43" s="13"/>
      <c r="E43" s="13"/>
    </row>
    <row r="44" spans="1:8" ht="31.5">
      <c r="A44" s="3" t="s">
        <v>113</v>
      </c>
      <c r="B44" s="51" t="s">
        <v>114</v>
      </c>
      <c r="C44" s="3" t="s">
        <v>75</v>
      </c>
      <c r="D44" s="13"/>
      <c r="E44" s="13"/>
    </row>
    <row r="45" spans="1:8" ht="31.5">
      <c r="A45" s="3" t="s">
        <v>115</v>
      </c>
      <c r="B45" s="51" t="s">
        <v>116</v>
      </c>
      <c r="C45" s="3" t="s">
        <v>75</v>
      </c>
      <c r="D45" s="13"/>
      <c r="E45" s="13"/>
    </row>
    <row r="46" spans="1:8" ht="15.75">
      <c r="A46" s="3"/>
      <c r="B46" s="14"/>
      <c r="C46" s="3"/>
      <c r="D46" s="19"/>
      <c r="E46" s="15"/>
    </row>
    <row r="47" spans="1:8" ht="15.75">
      <c r="A47" s="5" t="s">
        <v>117</v>
      </c>
      <c r="B47" s="18" t="s">
        <v>118</v>
      </c>
      <c r="C47" s="18"/>
      <c r="D47" s="13"/>
      <c r="E47" s="20"/>
    </row>
    <row r="48" spans="1:8" ht="31.5">
      <c r="A48" s="3" t="s">
        <v>119</v>
      </c>
      <c r="B48" s="40" t="s">
        <v>120</v>
      </c>
      <c r="C48" s="3" t="s">
        <v>44</v>
      </c>
      <c r="D48" s="13"/>
      <c r="E48" s="13"/>
      <c r="G48" s="47" t="s">
        <v>121</v>
      </c>
      <c r="H48" s="47" t="s">
        <v>122</v>
      </c>
    </row>
    <row r="49" spans="1:8" ht="15.75">
      <c r="A49" s="3" t="s">
        <v>123</v>
      </c>
      <c r="B49" s="16" t="s">
        <v>124</v>
      </c>
      <c r="C49" s="3" t="s">
        <v>125</v>
      </c>
      <c r="D49" s="13"/>
      <c r="E49" s="13"/>
      <c r="G49" s="47">
        <f>+(13.25*9)+(5.95*2)</f>
        <v>131.15</v>
      </c>
      <c r="H49" s="47">
        <f>10.1+10.1+2.45+5.4+1.5+0.75</f>
        <v>30.299999999999997</v>
      </c>
    </row>
    <row r="50" spans="1:8" ht="15.75">
      <c r="A50" s="3" t="s">
        <v>126</v>
      </c>
      <c r="B50" s="16" t="s">
        <v>127</v>
      </c>
      <c r="C50" s="3" t="s">
        <v>125</v>
      </c>
      <c r="D50" s="13"/>
      <c r="E50" s="13"/>
    </row>
    <row r="51" spans="1:8" ht="15.75">
      <c r="A51" s="3" t="s">
        <v>128</v>
      </c>
      <c r="B51" s="16" t="s">
        <v>129</v>
      </c>
      <c r="C51" s="3" t="s">
        <v>125</v>
      </c>
      <c r="D51" s="13"/>
      <c r="E51" s="13"/>
    </row>
    <row r="52" spans="1:8" ht="15.75">
      <c r="A52" s="3" t="s">
        <v>130</v>
      </c>
      <c r="B52" s="40" t="s">
        <v>131</v>
      </c>
      <c r="C52" s="3" t="s">
        <v>110</v>
      </c>
      <c r="D52" s="52"/>
      <c r="E52" s="13"/>
    </row>
    <row r="53" spans="1:8" ht="15.75">
      <c r="A53" s="21"/>
      <c r="B53" s="37"/>
      <c r="C53" s="18"/>
      <c r="D53" s="19"/>
      <c r="E53" s="15"/>
    </row>
    <row r="54" spans="1:8" ht="15.75">
      <c r="A54" s="5" t="s">
        <v>132</v>
      </c>
      <c r="B54" s="18" t="s">
        <v>133</v>
      </c>
      <c r="C54" s="18"/>
      <c r="D54" s="17"/>
      <c r="E54" s="20"/>
    </row>
    <row r="55" spans="1:8" ht="15.75">
      <c r="A55" s="21"/>
      <c r="B55" s="18" t="s">
        <v>134</v>
      </c>
      <c r="C55" s="18"/>
      <c r="D55" s="17"/>
      <c r="E55" s="20"/>
    </row>
    <row r="56" spans="1:8" ht="31.5">
      <c r="A56" s="3" t="s">
        <v>135</v>
      </c>
      <c r="B56" s="40" t="s">
        <v>136</v>
      </c>
      <c r="C56" s="3" t="s">
        <v>11</v>
      </c>
      <c r="D56" s="17"/>
      <c r="E56" s="17"/>
    </row>
    <row r="57" spans="1:8" ht="31.5">
      <c r="A57" s="3" t="s">
        <v>137</v>
      </c>
      <c r="B57" s="40" t="s">
        <v>138</v>
      </c>
      <c r="C57" s="3" t="s">
        <v>11</v>
      </c>
      <c r="D57" s="17"/>
      <c r="E57" s="17"/>
    </row>
    <row r="58" spans="1:8" ht="31.5">
      <c r="A58" s="3" t="s">
        <v>139</v>
      </c>
      <c r="B58" s="40" t="s">
        <v>140</v>
      </c>
      <c r="C58" s="3" t="s">
        <v>11</v>
      </c>
      <c r="D58" s="17"/>
      <c r="E58" s="17"/>
    </row>
    <row r="59" spans="1:8" ht="31.5">
      <c r="A59" s="3" t="s">
        <v>141</v>
      </c>
      <c r="B59" s="53" t="s">
        <v>142</v>
      </c>
      <c r="C59" s="3" t="s">
        <v>11</v>
      </c>
      <c r="D59" s="17"/>
      <c r="E59" s="17"/>
    </row>
    <row r="60" spans="1:8" ht="31.5">
      <c r="A60" s="3" t="s">
        <v>143</v>
      </c>
      <c r="B60" s="53" t="s">
        <v>144</v>
      </c>
      <c r="C60" s="3" t="s">
        <v>11</v>
      </c>
      <c r="D60" s="17"/>
      <c r="E60" s="17"/>
    </row>
    <row r="61" spans="1:8" ht="15.75">
      <c r="A61" s="3" t="s">
        <v>145</v>
      </c>
      <c r="B61" s="54" t="s">
        <v>146</v>
      </c>
      <c r="C61" s="3" t="s">
        <v>11</v>
      </c>
      <c r="D61" s="17"/>
      <c r="E61" s="17"/>
    </row>
    <row r="62" spans="1:8" ht="15.75">
      <c r="A62" s="21"/>
      <c r="B62" s="14"/>
      <c r="C62" s="55"/>
      <c r="D62" s="52"/>
      <c r="E62" s="20"/>
    </row>
    <row r="63" spans="1:8" ht="15.75">
      <c r="A63" s="21" t="s">
        <v>147</v>
      </c>
      <c r="B63" s="18" t="s">
        <v>148</v>
      </c>
      <c r="C63" s="55"/>
      <c r="D63" s="52"/>
      <c r="E63" s="20"/>
    </row>
    <row r="64" spans="1:8" ht="15.75">
      <c r="A64" s="56" t="s">
        <v>149</v>
      </c>
      <c r="B64" s="54" t="s">
        <v>150</v>
      </c>
      <c r="C64" s="57" t="s">
        <v>75</v>
      </c>
      <c r="D64" s="52"/>
      <c r="E64" s="52"/>
    </row>
    <row r="65" spans="1:5" ht="15.75">
      <c r="A65" s="18"/>
      <c r="B65" s="14"/>
      <c r="C65" s="55"/>
      <c r="D65" s="52"/>
      <c r="E65" s="19"/>
    </row>
    <row r="66" spans="1:5" ht="15.75">
      <c r="A66" s="21" t="s">
        <v>151</v>
      </c>
      <c r="B66" s="18" t="s">
        <v>152</v>
      </c>
      <c r="C66" s="55"/>
      <c r="D66" s="11"/>
      <c r="E66" s="20"/>
    </row>
    <row r="67" spans="1:5" s="2" customFormat="1" ht="15.75">
      <c r="A67" s="3"/>
      <c r="B67" s="58" t="s">
        <v>153</v>
      </c>
      <c r="C67" s="3"/>
      <c r="D67" s="17"/>
      <c r="E67" s="17"/>
    </row>
    <row r="68" spans="1:5" s="2" customFormat="1" ht="31.5">
      <c r="A68" s="3" t="s">
        <v>154</v>
      </c>
      <c r="B68" s="54" t="s">
        <v>155</v>
      </c>
      <c r="C68" s="3" t="s">
        <v>11</v>
      </c>
      <c r="D68" s="17"/>
      <c r="E68" s="17"/>
    </row>
    <row r="69" spans="1:5" s="2" customFormat="1" ht="31.5">
      <c r="A69" s="3" t="s">
        <v>156</v>
      </c>
      <c r="B69" s="54" t="s">
        <v>157</v>
      </c>
      <c r="C69" s="3" t="s">
        <v>11</v>
      </c>
      <c r="D69" s="17"/>
      <c r="E69" s="17"/>
    </row>
    <row r="70" spans="1:5" s="2" customFormat="1" ht="15.75">
      <c r="A70" s="3" t="s">
        <v>158</v>
      </c>
      <c r="B70" s="54" t="s">
        <v>159</v>
      </c>
      <c r="C70" s="3" t="s">
        <v>11</v>
      </c>
      <c r="D70" s="17"/>
      <c r="E70" s="17"/>
    </row>
    <row r="71" spans="1:5" s="2" customFormat="1" ht="15.75">
      <c r="A71" s="3" t="s">
        <v>160</v>
      </c>
      <c r="B71" s="54" t="s">
        <v>161</v>
      </c>
      <c r="C71" s="3" t="s">
        <v>11</v>
      </c>
      <c r="D71" s="17"/>
      <c r="E71" s="17"/>
    </row>
    <row r="72" spans="1:5" s="2" customFormat="1" ht="15.75">
      <c r="A72" s="3" t="s">
        <v>162</v>
      </c>
      <c r="B72" s="54" t="s">
        <v>163</v>
      </c>
      <c r="C72" s="3" t="s">
        <v>125</v>
      </c>
      <c r="D72" s="17"/>
      <c r="E72" s="17"/>
    </row>
    <row r="73" spans="1:5" s="2" customFormat="1" ht="15.75">
      <c r="A73" s="3" t="s">
        <v>164</v>
      </c>
      <c r="B73" s="54" t="s">
        <v>165</v>
      </c>
      <c r="C73" s="3" t="s">
        <v>11</v>
      </c>
      <c r="D73" s="17"/>
      <c r="E73" s="17"/>
    </row>
    <row r="74" spans="1:5" s="2" customFormat="1" ht="15.75">
      <c r="A74" s="3" t="s">
        <v>166</v>
      </c>
      <c r="B74" s="54" t="s">
        <v>167</v>
      </c>
      <c r="C74" s="3" t="s">
        <v>125</v>
      </c>
      <c r="D74" s="17"/>
      <c r="E74" s="17"/>
    </row>
    <row r="75" spans="1:5" s="2" customFormat="1" ht="31.5">
      <c r="A75" s="3" t="s">
        <v>168</v>
      </c>
      <c r="B75" s="54" t="s">
        <v>169</v>
      </c>
      <c r="C75" s="3" t="s">
        <v>11</v>
      </c>
      <c r="D75" s="17"/>
      <c r="E75" s="17"/>
    </row>
    <row r="76" spans="1:5" ht="15.75">
      <c r="A76" s="3"/>
      <c r="B76" s="58" t="s">
        <v>170</v>
      </c>
      <c r="C76" s="3"/>
      <c r="D76" s="13"/>
      <c r="E76" s="17"/>
    </row>
    <row r="77" spans="1:5" ht="110.25">
      <c r="A77" s="3" t="s">
        <v>171</v>
      </c>
      <c r="B77" s="40" t="s">
        <v>172</v>
      </c>
      <c r="C77" s="3" t="s">
        <v>11</v>
      </c>
      <c r="D77" s="13"/>
      <c r="E77" s="17"/>
    </row>
    <row r="78" spans="1:5" ht="31.5">
      <c r="A78" s="3" t="s">
        <v>173</v>
      </c>
      <c r="B78" s="40" t="s">
        <v>174</v>
      </c>
      <c r="C78" s="3" t="s">
        <v>125</v>
      </c>
      <c r="D78" s="13"/>
      <c r="E78" s="17"/>
    </row>
    <row r="79" spans="1:5" ht="15.75">
      <c r="A79" s="3" t="s">
        <v>158</v>
      </c>
      <c r="B79" s="59" t="s">
        <v>175</v>
      </c>
      <c r="C79" s="3"/>
      <c r="D79" s="13"/>
      <c r="E79" s="17"/>
    </row>
    <row r="80" spans="1:5" ht="15.75">
      <c r="A80" s="3" t="s">
        <v>176</v>
      </c>
      <c r="B80" s="40" t="s">
        <v>177</v>
      </c>
      <c r="C80" s="3" t="s">
        <v>125</v>
      </c>
      <c r="D80" s="13"/>
      <c r="E80" s="17"/>
    </row>
    <row r="81" spans="1:8" ht="15.75">
      <c r="A81" s="3" t="s">
        <v>178</v>
      </c>
      <c r="B81" s="40" t="s">
        <v>179</v>
      </c>
      <c r="C81" s="3" t="s">
        <v>11</v>
      </c>
      <c r="D81" s="13"/>
      <c r="E81" s="17"/>
    </row>
    <row r="82" spans="1:8" ht="15.75">
      <c r="A82" s="3" t="s">
        <v>180</v>
      </c>
      <c r="B82" s="40" t="s">
        <v>181</v>
      </c>
      <c r="C82" s="3" t="s">
        <v>11</v>
      </c>
      <c r="D82" s="13"/>
      <c r="E82" s="17"/>
    </row>
    <row r="83" spans="1:8" ht="15.75">
      <c r="A83" s="3" t="s">
        <v>160</v>
      </c>
      <c r="B83" s="59" t="s">
        <v>182</v>
      </c>
      <c r="C83" s="3"/>
      <c r="D83" s="13"/>
      <c r="E83" s="17"/>
    </row>
    <row r="84" spans="1:8" ht="15.75">
      <c r="A84" s="3" t="s">
        <v>183</v>
      </c>
      <c r="B84" s="40" t="s">
        <v>184</v>
      </c>
      <c r="C84" s="3" t="s">
        <v>125</v>
      </c>
      <c r="D84" s="13"/>
      <c r="E84" s="17"/>
    </row>
    <row r="85" spans="1:8" ht="15.75">
      <c r="A85" s="3" t="s">
        <v>185</v>
      </c>
      <c r="B85" s="40" t="s">
        <v>186</v>
      </c>
      <c r="C85" s="3" t="s">
        <v>125</v>
      </c>
      <c r="D85" s="13"/>
      <c r="E85" s="17"/>
    </row>
    <row r="86" spans="1:8" ht="15.75">
      <c r="A86" s="3" t="s">
        <v>187</v>
      </c>
      <c r="B86" s="40" t="s">
        <v>188</v>
      </c>
      <c r="C86" s="3" t="s">
        <v>125</v>
      </c>
      <c r="D86" s="13"/>
      <c r="E86" s="17"/>
      <c r="F86" s="60"/>
    </row>
    <row r="87" spans="1:8" ht="47.25">
      <c r="A87" s="3" t="s">
        <v>189</v>
      </c>
      <c r="B87" s="40" t="s">
        <v>190</v>
      </c>
      <c r="C87" s="3" t="s">
        <v>191</v>
      </c>
      <c r="D87" s="13"/>
      <c r="E87" s="17"/>
    </row>
    <row r="88" spans="1:8" ht="47.25">
      <c r="A88" s="3" t="s">
        <v>192</v>
      </c>
      <c r="B88" s="40" t="s">
        <v>193</v>
      </c>
      <c r="C88" s="3" t="s">
        <v>11</v>
      </c>
      <c r="D88" s="13"/>
      <c r="E88" s="17"/>
    </row>
    <row r="89" spans="1:8" ht="31.5">
      <c r="A89" s="3" t="s">
        <v>194</v>
      </c>
      <c r="B89" s="40" t="s">
        <v>195</v>
      </c>
      <c r="C89" s="3" t="s">
        <v>125</v>
      </c>
      <c r="D89" s="13"/>
      <c r="E89" s="17"/>
      <c r="G89">
        <f>15+27+30+45+45+32</f>
        <v>194</v>
      </c>
      <c r="H89">
        <f>277*1.5</f>
        <v>415.5</v>
      </c>
    </row>
    <row r="90" spans="1:8" ht="31.5">
      <c r="A90" s="3" t="s">
        <v>196</v>
      </c>
      <c r="B90" s="40" t="s">
        <v>197</v>
      </c>
      <c r="C90" s="3" t="s">
        <v>125</v>
      </c>
      <c r="D90" s="13"/>
      <c r="E90" s="17"/>
      <c r="G90">
        <v>28</v>
      </c>
    </row>
    <row r="91" spans="1:8" ht="31.5">
      <c r="A91" s="3" t="s">
        <v>198</v>
      </c>
      <c r="B91" s="40" t="s">
        <v>199</v>
      </c>
      <c r="C91" s="3" t="s">
        <v>125</v>
      </c>
      <c r="D91" s="13"/>
      <c r="E91" s="17"/>
      <c r="G91">
        <f>23+21+27+25</f>
        <v>96</v>
      </c>
    </row>
    <row r="92" spans="1:8" ht="15.75">
      <c r="A92" s="3"/>
      <c r="B92" s="59" t="s">
        <v>200</v>
      </c>
      <c r="C92" s="3"/>
      <c r="D92" s="13"/>
      <c r="E92" s="17"/>
    </row>
    <row r="93" spans="1:8" ht="15.75">
      <c r="A93" s="3" t="s">
        <v>162</v>
      </c>
      <c r="B93" s="10" t="s">
        <v>201</v>
      </c>
      <c r="C93" s="57" t="s">
        <v>11</v>
      </c>
      <c r="D93" s="52"/>
      <c r="E93" s="17"/>
    </row>
    <row r="94" spans="1:8" ht="15.75">
      <c r="A94" s="3" t="s">
        <v>164</v>
      </c>
      <c r="B94" s="10" t="s">
        <v>202</v>
      </c>
      <c r="C94" s="57" t="s">
        <v>11</v>
      </c>
      <c r="D94" s="52"/>
      <c r="E94" s="17"/>
    </row>
    <row r="95" spans="1:8" ht="15.75">
      <c r="A95" s="3" t="s">
        <v>166</v>
      </c>
      <c r="B95" s="10" t="s">
        <v>203</v>
      </c>
      <c r="C95" s="57" t="s">
        <v>11</v>
      </c>
      <c r="D95" s="52"/>
      <c r="E95" s="17"/>
    </row>
    <row r="96" spans="1:8" ht="15.75">
      <c r="A96" s="3" t="s">
        <v>168</v>
      </c>
      <c r="B96" s="10" t="s">
        <v>204</v>
      </c>
      <c r="C96" s="57" t="s">
        <v>11</v>
      </c>
      <c r="D96" s="52"/>
      <c r="E96" s="17"/>
    </row>
    <row r="97" spans="1:7" ht="15.75">
      <c r="A97" s="3" t="s">
        <v>171</v>
      </c>
      <c r="B97" s="10" t="s">
        <v>205</v>
      </c>
      <c r="C97" s="57" t="s">
        <v>11</v>
      </c>
      <c r="D97" s="52"/>
      <c r="E97" s="17"/>
    </row>
    <row r="98" spans="1:7" ht="15.75">
      <c r="A98" s="3" t="s">
        <v>173</v>
      </c>
      <c r="B98" s="10" t="s">
        <v>206</v>
      </c>
      <c r="C98" s="57" t="s">
        <v>11</v>
      </c>
      <c r="D98" s="52"/>
      <c r="E98" s="17"/>
    </row>
    <row r="99" spans="1:7" ht="15.75">
      <c r="A99" s="3" t="s">
        <v>207</v>
      </c>
      <c r="B99" s="10" t="s">
        <v>208</v>
      </c>
      <c r="C99" s="57" t="s">
        <v>11</v>
      </c>
      <c r="D99" s="52"/>
      <c r="E99" s="17"/>
    </row>
    <row r="100" spans="1:7" ht="15.75">
      <c r="A100" s="3"/>
      <c r="B100" s="18" t="s">
        <v>209</v>
      </c>
      <c r="C100" s="55"/>
      <c r="D100" s="19"/>
      <c r="E100" s="17"/>
    </row>
    <row r="101" spans="1:7" ht="15.75">
      <c r="A101" s="3" t="s">
        <v>210</v>
      </c>
      <c r="B101" s="10" t="s">
        <v>211</v>
      </c>
      <c r="C101" s="57" t="s">
        <v>11</v>
      </c>
      <c r="D101" s="52"/>
      <c r="E101" s="17"/>
    </row>
    <row r="102" spans="1:7" ht="15.75">
      <c r="A102" s="3"/>
      <c r="B102" s="14"/>
      <c r="C102" s="57"/>
      <c r="D102" s="52"/>
      <c r="E102" s="61"/>
    </row>
    <row r="103" spans="1:7" ht="15.75">
      <c r="A103" s="21" t="s">
        <v>212</v>
      </c>
      <c r="B103" s="18" t="s">
        <v>213</v>
      </c>
      <c r="C103" s="18"/>
      <c r="D103" s="19"/>
      <c r="E103" s="20"/>
    </row>
    <row r="104" spans="1:7" ht="15.75">
      <c r="A104" s="56" t="s">
        <v>214</v>
      </c>
      <c r="B104" s="62" t="s">
        <v>215</v>
      </c>
      <c r="C104" s="10" t="s">
        <v>44</v>
      </c>
      <c r="D104" s="52"/>
      <c r="E104" s="11"/>
      <c r="G104" s="63"/>
    </row>
    <row r="105" spans="1:7" ht="15.75">
      <c r="A105" s="56" t="s">
        <v>216</v>
      </c>
      <c r="B105" s="64" t="s">
        <v>217</v>
      </c>
      <c r="C105" s="10" t="s">
        <v>44</v>
      </c>
      <c r="D105" s="52"/>
      <c r="E105" s="11"/>
      <c r="G105" s="63"/>
    </row>
    <row r="106" spans="1:7" ht="15.75">
      <c r="A106" s="56" t="s">
        <v>218</v>
      </c>
      <c r="B106" s="64" t="s">
        <v>219</v>
      </c>
      <c r="C106" s="10" t="s">
        <v>44</v>
      </c>
      <c r="D106" s="52"/>
      <c r="E106" s="11"/>
    </row>
    <row r="107" spans="1:7" ht="15.75">
      <c r="A107" s="56" t="s">
        <v>220</v>
      </c>
      <c r="B107" s="62" t="s">
        <v>221</v>
      </c>
      <c r="C107" s="10" t="s">
        <v>44</v>
      </c>
      <c r="E107" s="11"/>
    </row>
    <row r="108" spans="1:7" ht="15.75">
      <c r="A108" s="21"/>
      <c r="B108" s="14"/>
      <c r="C108" s="18"/>
      <c r="D108" s="19"/>
      <c r="E108" s="20"/>
    </row>
    <row r="109" spans="1:7" ht="15.75">
      <c r="A109" s="3"/>
      <c r="B109" s="37"/>
      <c r="C109" s="3"/>
      <c r="E109" s="6"/>
    </row>
    <row r="110" spans="1:7" ht="15.75">
      <c r="A110" s="21"/>
      <c r="B110" s="18"/>
      <c r="C110" s="18"/>
      <c r="D110" s="19"/>
      <c r="E110" s="20"/>
    </row>
  </sheetData>
  <mergeCells count="2">
    <mergeCell ref="A3:E3"/>
    <mergeCell ref="A1:E1"/>
  </mergeCells>
  <phoneticPr fontId="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A90A0-39A8-455B-9192-6F43E9755A1E}">
  <dimension ref="A1:N377"/>
  <sheetViews>
    <sheetView topLeftCell="A103" workbookViewId="0">
      <selection sqref="A1:E374"/>
    </sheetView>
  </sheetViews>
  <sheetFormatPr defaultColWidth="11.5703125" defaultRowHeight="15"/>
  <cols>
    <col min="1" max="1" width="4.28515625" customWidth="1"/>
    <col min="2" max="2" width="43.7109375" customWidth="1"/>
    <col min="3" max="3" width="5" customWidth="1"/>
    <col min="4" max="4" width="11.85546875" customWidth="1"/>
    <col min="5" max="5" width="13.140625" customWidth="1"/>
    <col min="6" max="12" width="11.5703125" hidden="1" customWidth="1"/>
  </cols>
  <sheetData>
    <row r="1" spans="1:14" ht="15.75">
      <c r="A1" s="95" t="s">
        <v>0</v>
      </c>
      <c r="B1" s="95"/>
      <c r="C1" s="95"/>
      <c r="D1" s="95"/>
      <c r="E1" s="95"/>
    </row>
    <row r="3" spans="1:14" ht="15.75">
      <c r="A3" s="95" t="s">
        <v>222</v>
      </c>
      <c r="B3" s="95"/>
      <c r="C3" s="95"/>
      <c r="D3" s="95"/>
      <c r="E3" s="95"/>
    </row>
    <row r="4" spans="1:14" ht="15.75">
      <c r="A4" s="67"/>
      <c r="B4" s="67"/>
      <c r="C4" s="67"/>
      <c r="D4" s="67"/>
      <c r="E4" s="67"/>
    </row>
    <row r="5" spans="1:14" ht="15.75">
      <c r="A5" s="96" t="s">
        <v>223</v>
      </c>
      <c r="B5" s="96"/>
      <c r="C5" s="96"/>
      <c r="D5" s="96"/>
      <c r="E5" s="96"/>
    </row>
    <row r="6" spans="1:14" ht="15.75">
      <c r="A6" s="57" t="s">
        <v>224</v>
      </c>
      <c r="B6" s="97" t="s">
        <v>225</v>
      </c>
      <c r="C6" s="97"/>
      <c r="D6" s="97"/>
      <c r="E6" s="68"/>
    </row>
    <row r="7" spans="1:14" ht="15.75">
      <c r="A7" s="57" t="s">
        <v>25</v>
      </c>
      <c r="B7" s="97" t="s">
        <v>226</v>
      </c>
      <c r="C7" s="97"/>
      <c r="D7" s="97"/>
      <c r="E7" s="68"/>
    </row>
    <row r="8" spans="1:14" ht="15.75">
      <c r="A8" s="57" t="s">
        <v>28</v>
      </c>
      <c r="B8" s="98" t="s">
        <v>227</v>
      </c>
      <c r="C8" s="99"/>
      <c r="D8" s="100"/>
      <c r="E8" s="68"/>
    </row>
    <row r="9" spans="1:14" ht="15.75">
      <c r="A9" s="57" t="s">
        <v>31</v>
      </c>
      <c r="B9" s="97" t="s">
        <v>228</v>
      </c>
      <c r="C9" s="97"/>
      <c r="D9" s="97"/>
      <c r="E9" s="68"/>
    </row>
    <row r="10" spans="1:14" ht="15.75">
      <c r="A10" s="55"/>
      <c r="B10" s="101" t="s">
        <v>229</v>
      </c>
      <c r="C10" s="101"/>
      <c r="D10" s="101"/>
      <c r="E10" s="69"/>
    </row>
    <row r="11" spans="1:14" ht="15.75">
      <c r="A11" s="67"/>
      <c r="B11" s="67"/>
      <c r="C11" s="67"/>
      <c r="D11" s="67"/>
      <c r="E11" s="67"/>
    </row>
    <row r="12" spans="1:14" ht="15.75">
      <c r="A12" s="95" t="s">
        <v>230</v>
      </c>
      <c r="B12" s="95"/>
      <c r="C12" s="95"/>
      <c r="D12" s="95"/>
      <c r="E12" s="95"/>
    </row>
    <row r="14" spans="1:14" ht="31.5">
      <c r="A14" s="5" t="s">
        <v>39</v>
      </c>
      <c r="B14" s="5" t="s">
        <v>40</v>
      </c>
      <c r="C14" s="5" t="s">
        <v>41</v>
      </c>
      <c r="D14" s="91" t="s">
        <v>5</v>
      </c>
      <c r="E14" s="91" t="s">
        <v>6</v>
      </c>
      <c r="N14" s="77"/>
    </row>
    <row r="15" spans="1:14" ht="15.75">
      <c r="A15" s="5" t="s">
        <v>7</v>
      </c>
      <c r="B15" s="7" t="s">
        <v>42</v>
      </c>
      <c r="C15" s="3"/>
      <c r="D15" s="8"/>
      <c r="E15" s="8"/>
      <c r="N15" s="77"/>
    </row>
    <row r="16" spans="1:14" ht="15.75">
      <c r="A16" s="9" t="s">
        <v>9</v>
      </c>
      <c r="B16" s="10" t="s">
        <v>43</v>
      </c>
      <c r="C16" s="3" t="s">
        <v>44</v>
      </c>
      <c r="D16" s="11"/>
      <c r="E16" s="11"/>
      <c r="M16" s="86"/>
      <c r="N16" s="77"/>
    </row>
    <row r="17" spans="1:14" ht="63">
      <c r="A17" s="9" t="s">
        <v>45</v>
      </c>
      <c r="B17" s="12" t="s">
        <v>46</v>
      </c>
      <c r="C17" s="9" t="s">
        <v>16</v>
      </c>
      <c r="D17" s="13"/>
      <c r="E17" s="17"/>
      <c r="M17" s="86"/>
      <c r="N17" s="77"/>
    </row>
    <row r="18" spans="1:14" ht="15.75">
      <c r="A18" s="9" t="s">
        <v>47</v>
      </c>
      <c r="B18" s="10" t="s">
        <v>48</v>
      </c>
      <c r="C18" s="3" t="s">
        <v>49</v>
      </c>
      <c r="D18" s="13"/>
      <c r="E18" s="11"/>
      <c r="M18" s="86"/>
      <c r="N18" s="77"/>
    </row>
    <row r="19" spans="1:14" ht="15.75">
      <c r="A19" s="9" t="s">
        <v>50</v>
      </c>
      <c r="B19" s="10" t="s">
        <v>51</v>
      </c>
      <c r="C19" s="3" t="s">
        <v>49</v>
      </c>
      <c r="D19" s="13"/>
      <c r="E19" s="11"/>
      <c r="M19" s="86"/>
      <c r="N19" s="77"/>
    </row>
    <row r="20" spans="1:14" ht="15.75">
      <c r="A20" s="9" t="s">
        <v>53</v>
      </c>
      <c r="B20" s="10" t="s">
        <v>54</v>
      </c>
      <c r="C20" s="3" t="s">
        <v>49</v>
      </c>
      <c r="D20" s="13"/>
      <c r="E20" s="11"/>
      <c r="M20" s="86"/>
      <c r="N20" s="77"/>
    </row>
    <row r="21" spans="1:14" ht="15.75">
      <c r="A21" s="9" t="s">
        <v>55</v>
      </c>
      <c r="B21" s="10" t="s">
        <v>56</v>
      </c>
      <c r="C21" s="3" t="s">
        <v>49</v>
      </c>
      <c r="D21" s="13"/>
      <c r="E21" s="11"/>
      <c r="M21" s="86"/>
      <c r="N21" s="77"/>
    </row>
    <row r="22" spans="1:14" ht="15.75">
      <c r="A22" s="3"/>
      <c r="B22" s="14"/>
      <c r="C22" s="3"/>
      <c r="D22" s="8"/>
      <c r="E22" s="15"/>
      <c r="G22" s="47" t="s">
        <v>57</v>
      </c>
      <c r="H22" s="47" t="s">
        <v>58</v>
      </c>
      <c r="I22" s="47" t="s">
        <v>59</v>
      </c>
      <c r="J22" s="47" t="s">
        <v>60</v>
      </c>
      <c r="M22" s="86"/>
      <c r="N22" s="77"/>
    </row>
    <row r="23" spans="1:14" ht="15.75">
      <c r="A23" s="5" t="s">
        <v>12</v>
      </c>
      <c r="B23" s="7" t="s">
        <v>61</v>
      </c>
      <c r="C23" s="3"/>
      <c r="D23" s="8"/>
      <c r="E23" s="8"/>
      <c r="G23" s="47">
        <f>47.8+7.25+7.38</f>
        <v>62.43</v>
      </c>
      <c r="H23" s="47">
        <f>32.1+10.8+10.9</f>
        <v>53.800000000000004</v>
      </c>
      <c r="I23" s="47">
        <v>0</v>
      </c>
      <c r="J23" s="47">
        <v>0</v>
      </c>
      <c r="M23" s="86"/>
      <c r="N23" s="77"/>
    </row>
    <row r="24" spans="1:14" ht="31.5">
      <c r="A24" s="3" t="s">
        <v>14</v>
      </c>
      <c r="B24" s="40" t="s">
        <v>62</v>
      </c>
      <c r="C24" s="3" t="s">
        <v>49</v>
      </c>
      <c r="D24" s="13"/>
      <c r="E24" s="13"/>
      <c r="G24" s="47">
        <f>+G23+I23</f>
        <v>62.43</v>
      </c>
      <c r="H24" s="47"/>
      <c r="M24" s="86"/>
      <c r="N24" s="77"/>
    </row>
    <row r="25" spans="1:14" ht="31.5">
      <c r="A25" s="3" t="s">
        <v>17</v>
      </c>
      <c r="B25" s="40" t="s">
        <v>63</v>
      </c>
      <c r="C25" s="3" t="s">
        <v>30</v>
      </c>
      <c r="D25" s="13"/>
      <c r="E25" s="13"/>
      <c r="G25" s="47"/>
      <c r="H25" s="47"/>
      <c r="M25" s="86"/>
      <c r="N25" s="77"/>
    </row>
    <row r="26" spans="1:14" ht="31.5">
      <c r="A26" s="3" t="s">
        <v>64</v>
      </c>
      <c r="B26" s="40" t="s">
        <v>65</v>
      </c>
      <c r="C26" s="3" t="s">
        <v>49</v>
      </c>
      <c r="D26" s="13"/>
      <c r="E26" s="13"/>
      <c r="G26" s="47"/>
      <c r="H26" s="47"/>
      <c r="M26" s="86"/>
      <c r="N26" s="77"/>
    </row>
    <row r="27" spans="1:14" ht="15.75">
      <c r="A27" s="3" t="s">
        <v>66</v>
      </c>
      <c r="B27" s="16" t="s">
        <v>67</v>
      </c>
      <c r="C27" s="3" t="s">
        <v>49</v>
      </c>
      <c r="D27" s="13"/>
      <c r="E27" s="13"/>
      <c r="G27" s="47" t="s">
        <v>70</v>
      </c>
      <c r="H27" s="47" t="s">
        <v>71</v>
      </c>
      <c r="I27" t="s">
        <v>72</v>
      </c>
      <c r="M27" s="86"/>
      <c r="N27" s="77"/>
    </row>
    <row r="28" spans="1:14" ht="15.75">
      <c r="A28" s="3" t="s">
        <v>68</v>
      </c>
      <c r="B28" s="16" t="s">
        <v>69</v>
      </c>
      <c r="C28" s="3" t="s">
        <v>49</v>
      </c>
      <c r="D28" s="13"/>
      <c r="E28" s="13"/>
      <c r="G28" s="47"/>
      <c r="H28" s="47"/>
      <c r="M28" s="86"/>
      <c r="N28" s="77"/>
    </row>
    <row r="29" spans="1:14" ht="15.75">
      <c r="A29" s="3" t="s">
        <v>73</v>
      </c>
      <c r="B29" s="16" t="s">
        <v>74</v>
      </c>
      <c r="C29" s="3" t="s">
        <v>75</v>
      </c>
      <c r="D29" s="13"/>
      <c r="E29" s="13"/>
      <c r="G29" s="47">
        <f>10.45+10.45+7.35+7.35+8.5+5</f>
        <v>49.1</v>
      </c>
      <c r="H29" s="47">
        <v>74.94</v>
      </c>
      <c r="I29">
        <v>0</v>
      </c>
      <c r="M29" s="86"/>
      <c r="N29" s="77"/>
    </row>
    <row r="30" spans="1:14" ht="15.75">
      <c r="A30" s="3" t="s">
        <v>76</v>
      </c>
      <c r="B30" s="16" t="s">
        <v>77</v>
      </c>
      <c r="C30" s="3" t="s">
        <v>49</v>
      </c>
      <c r="D30" s="13"/>
      <c r="E30" s="13"/>
      <c r="G30" s="47" t="s">
        <v>231</v>
      </c>
      <c r="H30" s="47" t="s">
        <v>232</v>
      </c>
      <c r="M30" s="86"/>
      <c r="N30" s="77"/>
    </row>
    <row r="31" spans="1:14" ht="15.75">
      <c r="A31" s="3" t="s">
        <v>78</v>
      </c>
      <c r="B31" s="16" t="s">
        <v>79</v>
      </c>
      <c r="C31" s="3" t="s">
        <v>49</v>
      </c>
      <c r="D31" s="13"/>
      <c r="E31" s="13"/>
      <c r="G31" s="47">
        <v>26.25</v>
      </c>
      <c r="H31" s="47">
        <f>14.35+6.35+2.85</f>
        <v>23.55</v>
      </c>
      <c r="M31" s="86"/>
      <c r="N31" s="77"/>
    </row>
    <row r="32" spans="1:14" ht="31.5">
      <c r="A32" s="3" t="s">
        <v>80</v>
      </c>
      <c r="B32" s="40" t="s">
        <v>81</v>
      </c>
      <c r="C32" s="3" t="s">
        <v>49</v>
      </c>
      <c r="D32" s="13"/>
      <c r="E32" s="13"/>
      <c r="G32" s="47"/>
      <c r="H32" s="47"/>
      <c r="M32" s="86"/>
      <c r="N32" s="77"/>
    </row>
    <row r="33" spans="1:14" ht="15.75">
      <c r="A33" s="3"/>
      <c r="B33" s="14"/>
      <c r="C33" s="3"/>
      <c r="D33" s="4"/>
      <c r="E33" s="15"/>
      <c r="M33" s="86"/>
      <c r="N33" s="77"/>
    </row>
    <row r="34" spans="1:14" ht="15.75">
      <c r="A34" s="5" t="s">
        <v>20</v>
      </c>
      <c r="B34" s="49" t="s">
        <v>86</v>
      </c>
      <c r="C34" s="3"/>
      <c r="D34" s="13"/>
      <c r="E34" s="8"/>
      <c r="M34" s="86"/>
      <c r="N34" s="77"/>
    </row>
    <row r="35" spans="1:14" ht="31.5">
      <c r="A35" s="3" t="s">
        <v>22</v>
      </c>
      <c r="B35" s="50" t="s">
        <v>87</v>
      </c>
      <c r="C35" s="3" t="s">
        <v>44</v>
      </c>
      <c r="D35" s="13"/>
      <c r="E35" s="13"/>
      <c r="M35" s="86"/>
      <c r="N35" s="77"/>
    </row>
    <row r="36" spans="1:14" ht="15.75">
      <c r="A36" s="3" t="s">
        <v>25</v>
      </c>
      <c r="B36" s="16" t="s">
        <v>88</v>
      </c>
      <c r="C36" s="3" t="s">
        <v>49</v>
      </c>
      <c r="D36" s="13"/>
      <c r="E36" s="13"/>
      <c r="M36" s="86"/>
      <c r="N36" s="77"/>
    </row>
    <row r="37" spans="1:14" ht="15.75">
      <c r="A37" s="3" t="s">
        <v>28</v>
      </c>
      <c r="B37" s="16" t="s">
        <v>233</v>
      </c>
      <c r="C37" s="3" t="s">
        <v>49</v>
      </c>
      <c r="D37" s="13"/>
      <c r="E37" s="13"/>
      <c r="M37" s="86"/>
      <c r="N37" s="77"/>
    </row>
    <row r="38" spans="1:14" ht="15.75">
      <c r="A38" s="3"/>
      <c r="B38" s="14"/>
      <c r="C38" s="3"/>
      <c r="D38" s="48"/>
      <c r="E38" s="15"/>
      <c r="M38" s="86"/>
      <c r="N38" s="77"/>
    </row>
    <row r="39" spans="1:14" ht="15.75">
      <c r="A39" s="5" t="s">
        <v>90</v>
      </c>
      <c r="B39" s="7" t="s">
        <v>91</v>
      </c>
      <c r="C39" s="3"/>
      <c r="E39" s="8"/>
      <c r="M39" s="86"/>
      <c r="N39" s="77"/>
    </row>
    <row r="40" spans="1:14" ht="15.75">
      <c r="A40" s="3" t="s">
        <v>35</v>
      </c>
      <c r="B40" s="16" t="s">
        <v>92</v>
      </c>
      <c r="C40" s="3" t="s">
        <v>75</v>
      </c>
      <c r="D40" s="13"/>
      <c r="E40" s="13"/>
      <c r="M40" s="86"/>
      <c r="N40" s="77"/>
    </row>
    <row r="41" spans="1:14" ht="15.75">
      <c r="A41" s="3" t="s">
        <v>93</v>
      </c>
      <c r="B41" s="16" t="s">
        <v>234</v>
      </c>
      <c r="C41" s="3" t="s">
        <v>75</v>
      </c>
      <c r="D41" s="13"/>
      <c r="E41" s="13"/>
      <c r="M41" s="86"/>
      <c r="N41" s="77"/>
    </row>
    <row r="42" spans="1:14" ht="15.75">
      <c r="A42" s="3" t="s">
        <v>95</v>
      </c>
      <c r="B42" s="16" t="s">
        <v>94</v>
      </c>
      <c r="C42" s="3" t="s">
        <v>49</v>
      </c>
      <c r="D42" s="13"/>
      <c r="E42" s="13"/>
      <c r="M42" s="86"/>
      <c r="N42" s="77"/>
    </row>
    <row r="43" spans="1:14" ht="15.75">
      <c r="A43" s="3" t="s">
        <v>97</v>
      </c>
      <c r="B43" s="16" t="s">
        <v>96</v>
      </c>
      <c r="C43" s="3" t="s">
        <v>49</v>
      </c>
      <c r="D43" s="13"/>
      <c r="E43" s="13"/>
      <c r="M43" s="86"/>
      <c r="N43" s="77"/>
    </row>
    <row r="44" spans="1:14" ht="15.75">
      <c r="A44" s="3" t="s">
        <v>99</v>
      </c>
      <c r="B44" s="16" t="s">
        <v>98</v>
      </c>
      <c r="C44" s="3" t="s">
        <v>49</v>
      </c>
      <c r="D44" s="13"/>
      <c r="E44" s="13"/>
      <c r="M44" s="86"/>
      <c r="N44" s="77"/>
    </row>
    <row r="45" spans="1:14" ht="47.25">
      <c r="A45" s="3" t="s">
        <v>235</v>
      </c>
      <c r="B45" s="40" t="s">
        <v>100</v>
      </c>
      <c r="C45" s="3" t="s">
        <v>49</v>
      </c>
      <c r="D45" s="13"/>
      <c r="E45" s="13"/>
      <c r="M45" s="86"/>
      <c r="N45" s="77"/>
    </row>
    <row r="46" spans="1:14" ht="15.75">
      <c r="A46" s="3" t="s">
        <v>236</v>
      </c>
      <c r="B46" s="16" t="s">
        <v>237</v>
      </c>
      <c r="C46" s="3" t="s">
        <v>49</v>
      </c>
      <c r="D46" s="13"/>
      <c r="E46" s="13"/>
      <c r="M46" s="86"/>
      <c r="N46" s="77"/>
    </row>
    <row r="47" spans="1:14" ht="15.75">
      <c r="A47" s="3"/>
      <c r="B47" s="14"/>
      <c r="C47" s="3"/>
      <c r="D47" s="48"/>
      <c r="E47" s="15"/>
      <c r="M47" s="86"/>
      <c r="N47" s="77"/>
    </row>
    <row r="48" spans="1:14" ht="15.75">
      <c r="A48" s="5" t="s">
        <v>102</v>
      </c>
      <c r="B48" s="7" t="s">
        <v>103</v>
      </c>
      <c r="C48" s="3"/>
      <c r="D48" s="13"/>
      <c r="E48" s="8"/>
      <c r="M48" s="86"/>
      <c r="N48" s="77"/>
    </row>
    <row r="49" spans="1:14" ht="15.75">
      <c r="A49" s="3" t="s">
        <v>104</v>
      </c>
      <c r="B49" s="16" t="s">
        <v>105</v>
      </c>
      <c r="C49" s="3" t="s">
        <v>75</v>
      </c>
      <c r="D49" s="13"/>
      <c r="E49" s="13"/>
      <c r="M49" s="86"/>
      <c r="N49" s="77"/>
    </row>
    <row r="50" spans="1:14" ht="15.75">
      <c r="A50" s="3" t="s">
        <v>106</v>
      </c>
      <c r="B50" s="16" t="s">
        <v>238</v>
      </c>
      <c r="C50" s="3" t="s">
        <v>75</v>
      </c>
      <c r="D50" s="13"/>
      <c r="E50" s="13"/>
      <c r="M50" s="86"/>
      <c r="N50" s="77"/>
    </row>
    <row r="51" spans="1:14" ht="15.75">
      <c r="A51" s="3" t="s">
        <v>108</v>
      </c>
      <c r="B51" s="16" t="s">
        <v>107</v>
      </c>
      <c r="C51" s="3" t="s">
        <v>75</v>
      </c>
      <c r="D51" s="13"/>
      <c r="E51" s="13"/>
      <c r="G51">
        <f>1.86+14.85+2.22+3.95+8.01+15.48</f>
        <v>46.370000000000005</v>
      </c>
      <c r="M51" s="86"/>
      <c r="N51" s="77"/>
    </row>
    <row r="52" spans="1:14" ht="31.5">
      <c r="A52" s="3" t="s">
        <v>111</v>
      </c>
      <c r="B52" s="51" t="s">
        <v>114</v>
      </c>
      <c r="C52" s="3" t="s">
        <v>75</v>
      </c>
      <c r="D52" s="13"/>
      <c r="E52" s="13"/>
      <c r="M52" s="86"/>
      <c r="N52" s="77"/>
    </row>
    <row r="53" spans="1:14" ht="31.5">
      <c r="A53" s="3" t="s">
        <v>115</v>
      </c>
      <c r="B53" s="51" t="s">
        <v>116</v>
      </c>
      <c r="C53" s="3" t="s">
        <v>75</v>
      </c>
      <c r="D53" s="13"/>
      <c r="E53" s="13"/>
      <c r="M53" s="86"/>
      <c r="N53" s="77"/>
    </row>
    <row r="54" spans="1:14" ht="15.75">
      <c r="A54" s="3"/>
      <c r="B54" s="14"/>
      <c r="C54" s="3"/>
      <c r="D54" s="19"/>
      <c r="E54" s="15"/>
      <c r="M54" s="86"/>
      <c r="N54" s="77"/>
    </row>
    <row r="55" spans="1:14" ht="15.75">
      <c r="A55" s="5" t="s">
        <v>117</v>
      </c>
      <c r="B55" s="18" t="s">
        <v>118</v>
      </c>
      <c r="C55" s="18"/>
      <c r="D55" s="13"/>
      <c r="E55" s="20"/>
      <c r="M55" s="86"/>
      <c r="N55" s="77"/>
    </row>
    <row r="56" spans="1:14" ht="31.5">
      <c r="A56" s="3" t="s">
        <v>119</v>
      </c>
      <c r="B56" s="40" t="s">
        <v>120</v>
      </c>
      <c r="C56" s="3" t="s">
        <v>44</v>
      </c>
      <c r="D56" s="13"/>
      <c r="E56" s="13"/>
      <c r="G56" s="47"/>
      <c r="H56" s="47"/>
      <c r="I56" s="47"/>
      <c r="M56" s="86"/>
      <c r="N56" s="77"/>
    </row>
    <row r="57" spans="1:14" ht="15.75">
      <c r="A57" s="3" t="s">
        <v>123</v>
      </c>
      <c r="B57" s="16" t="s">
        <v>239</v>
      </c>
      <c r="C57" s="3" t="s">
        <v>125</v>
      </c>
      <c r="D57" s="13"/>
      <c r="E57" s="13"/>
      <c r="G57" s="47"/>
      <c r="H57" s="47"/>
      <c r="I57" s="47"/>
      <c r="M57" s="86"/>
      <c r="N57" s="77"/>
    </row>
    <row r="58" spans="1:14" ht="15.75">
      <c r="A58" s="3" t="s">
        <v>126</v>
      </c>
      <c r="B58" s="16" t="s">
        <v>240</v>
      </c>
      <c r="C58" s="3" t="s">
        <v>125</v>
      </c>
      <c r="D58" s="13"/>
      <c r="E58" s="13"/>
      <c r="M58" s="86"/>
      <c r="N58" s="77"/>
    </row>
    <row r="59" spans="1:14" ht="15.75">
      <c r="A59" s="3" t="s">
        <v>128</v>
      </c>
      <c r="B59" s="16" t="s">
        <v>129</v>
      </c>
      <c r="C59" s="3" t="s">
        <v>125</v>
      </c>
      <c r="D59" s="13"/>
      <c r="E59" s="13"/>
      <c r="M59" s="86"/>
      <c r="N59" s="77"/>
    </row>
    <row r="60" spans="1:14" ht="15.75">
      <c r="A60" s="3" t="s">
        <v>130</v>
      </c>
      <c r="B60" s="40" t="s">
        <v>131</v>
      </c>
      <c r="C60" s="3" t="s">
        <v>110</v>
      </c>
      <c r="D60" s="52"/>
      <c r="E60" s="13"/>
      <c r="M60" s="86"/>
      <c r="N60" s="77"/>
    </row>
    <row r="61" spans="1:14" ht="15.75">
      <c r="A61" s="21"/>
      <c r="B61" s="37"/>
      <c r="C61" s="18"/>
      <c r="D61" s="19"/>
      <c r="E61" s="15"/>
      <c r="M61" s="86"/>
      <c r="N61" s="77"/>
    </row>
    <row r="62" spans="1:14" ht="15.75">
      <c r="A62" s="5" t="s">
        <v>132</v>
      </c>
      <c r="B62" s="18" t="s">
        <v>133</v>
      </c>
      <c r="C62" s="18"/>
      <c r="D62" s="17"/>
      <c r="E62" s="20"/>
      <c r="M62" s="86"/>
      <c r="N62" s="77"/>
    </row>
    <row r="63" spans="1:14" ht="15.75">
      <c r="A63" s="21"/>
      <c r="B63" s="18" t="s">
        <v>241</v>
      </c>
      <c r="C63" s="18"/>
      <c r="D63" s="17"/>
      <c r="E63" s="20"/>
      <c r="M63" s="86"/>
      <c r="N63" s="77"/>
    </row>
    <row r="64" spans="1:14" ht="31.5">
      <c r="A64" s="3" t="s">
        <v>135</v>
      </c>
      <c r="B64" s="40" t="s">
        <v>242</v>
      </c>
      <c r="C64" s="57" t="s">
        <v>11</v>
      </c>
      <c r="D64" s="17"/>
      <c r="E64" s="17"/>
      <c r="M64" s="86"/>
      <c r="N64" s="77"/>
    </row>
    <row r="65" spans="1:14" ht="31.5">
      <c r="A65" s="3" t="s">
        <v>137</v>
      </c>
      <c r="B65" s="40" t="s">
        <v>243</v>
      </c>
      <c r="C65" s="57" t="s">
        <v>11</v>
      </c>
      <c r="D65" s="17"/>
      <c r="E65" s="17"/>
      <c r="M65" s="86"/>
      <c r="N65" s="77"/>
    </row>
    <row r="66" spans="1:14" ht="15.75">
      <c r="A66" s="3" t="s">
        <v>139</v>
      </c>
      <c r="B66" s="18" t="s">
        <v>134</v>
      </c>
      <c r="C66" s="55"/>
      <c r="D66" s="17"/>
      <c r="E66" s="17"/>
      <c r="M66" s="86"/>
      <c r="N66" s="77"/>
    </row>
    <row r="67" spans="1:14" ht="31.5">
      <c r="A67" s="3" t="s">
        <v>141</v>
      </c>
      <c r="B67" s="40" t="s">
        <v>244</v>
      </c>
      <c r="C67" s="57" t="s">
        <v>11</v>
      </c>
      <c r="D67" s="17"/>
      <c r="E67" s="17"/>
      <c r="M67" s="86"/>
      <c r="N67" s="77"/>
    </row>
    <row r="68" spans="1:14" ht="31.5">
      <c r="A68" s="3" t="s">
        <v>143</v>
      </c>
      <c r="B68" s="40" t="s">
        <v>245</v>
      </c>
      <c r="C68" s="57" t="s">
        <v>11</v>
      </c>
      <c r="D68" s="17"/>
      <c r="E68" s="17"/>
      <c r="M68" s="86"/>
      <c r="N68" s="77"/>
    </row>
    <row r="69" spans="1:14" ht="31.5">
      <c r="A69" s="3" t="s">
        <v>145</v>
      </c>
      <c r="B69" s="40" t="s">
        <v>246</v>
      </c>
      <c r="C69" s="57" t="s">
        <v>11</v>
      </c>
      <c r="D69" s="17"/>
      <c r="E69" s="17"/>
      <c r="M69" s="86"/>
      <c r="N69" s="77"/>
    </row>
    <row r="70" spans="1:14" ht="15.75">
      <c r="A70" s="3" t="s">
        <v>247</v>
      </c>
      <c r="B70" s="53" t="s">
        <v>248</v>
      </c>
      <c r="C70" s="57" t="s">
        <v>11</v>
      </c>
      <c r="D70" s="17"/>
      <c r="E70" s="17"/>
      <c r="M70" s="86"/>
      <c r="N70" s="77"/>
    </row>
    <row r="71" spans="1:14" ht="31.5">
      <c r="A71" s="3" t="s">
        <v>249</v>
      </c>
      <c r="B71" s="53" t="s">
        <v>250</v>
      </c>
      <c r="C71" s="57" t="s">
        <v>11</v>
      </c>
      <c r="D71" s="17"/>
      <c r="E71" s="17"/>
      <c r="M71" s="86"/>
      <c r="N71" s="77"/>
    </row>
    <row r="72" spans="1:14" ht="15.75">
      <c r="A72" s="21"/>
      <c r="B72" s="14"/>
      <c r="C72" s="55"/>
      <c r="D72" s="52"/>
      <c r="E72" s="20"/>
      <c r="M72" s="86"/>
      <c r="N72" s="77"/>
    </row>
    <row r="73" spans="1:14" ht="15.75">
      <c r="A73" s="21" t="s">
        <v>147</v>
      </c>
      <c r="B73" s="18" t="s">
        <v>148</v>
      </c>
      <c r="C73" s="55"/>
      <c r="D73" s="52"/>
      <c r="E73" s="20"/>
      <c r="M73" s="86"/>
      <c r="N73" s="77"/>
    </row>
    <row r="74" spans="1:14" ht="15.75">
      <c r="A74" s="56" t="s">
        <v>149</v>
      </c>
      <c r="B74" s="54" t="s">
        <v>251</v>
      </c>
      <c r="C74" s="57" t="s">
        <v>75</v>
      </c>
      <c r="D74" s="52"/>
      <c r="E74" s="52"/>
      <c r="M74" s="86"/>
      <c r="N74" s="77"/>
    </row>
    <row r="75" spans="1:14" ht="15.75">
      <c r="A75" s="18"/>
      <c r="B75" s="14"/>
      <c r="C75" s="55"/>
      <c r="D75" s="52"/>
      <c r="E75" s="19"/>
      <c r="M75" s="86"/>
      <c r="N75" s="77"/>
    </row>
    <row r="76" spans="1:14" ht="15.75">
      <c r="A76" s="21" t="s">
        <v>151</v>
      </c>
      <c r="B76" s="18" t="s">
        <v>152</v>
      </c>
      <c r="C76" s="55"/>
      <c r="D76" s="11"/>
      <c r="E76" s="20"/>
      <c r="M76" s="86"/>
      <c r="N76" s="77"/>
    </row>
    <row r="77" spans="1:14" s="2" customFormat="1" ht="15.75">
      <c r="A77" s="22"/>
      <c r="B77" s="23" t="s">
        <v>153</v>
      </c>
      <c r="C77" s="24"/>
      <c r="D77" s="27"/>
      <c r="E77" s="17"/>
      <c r="M77" s="87"/>
      <c r="N77" s="78"/>
    </row>
    <row r="78" spans="1:14" s="2" customFormat="1" ht="31.5">
      <c r="A78" s="70"/>
      <c r="B78" s="44" t="s">
        <v>252</v>
      </c>
      <c r="C78" s="65" t="s">
        <v>11</v>
      </c>
      <c r="D78" s="66"/>
      <c r="E78" s="17"/>
      <c r="M78" s="87"/>
      <c r="N78" s="78"/>
    </row>
    <row r="79" spans="1:14" s="2" customFormat="1" ht="15.75">
      <c r="A79" s="70"/>
      <c r="B79" s="45" t="s">
        <v>253</v>
      </c>
      <c r="C79" s="65" t="s">
        <v>11</v>
      </c>
      <c r="D79" s="66"/>
      <c r="E79" s="17"/>
      <c r="M79" s="87"/>
      <c r="N79" s="78"/>
    </row>
    <row r="80" spans="1:14" s="2" customFormat="1" ht="15.75">
      <c r="A80" s="70"/>
      <c r="B80" s="45" t="s">
        <v>254</v>
      </c>
      <c r="C80" s="65" t="s">
        <v>11</v>
      </c>
      <c r="D80" s="66"/>
      <c r="E80" s="17"/>
      <c r="M80" s="87"/>
      <c r="N80" s="78"/>
    </row>
    <row r="81" spans="1:14" s="2" customFormat="1" ht="15.75">
      <c r="A81" s="70"/>
      <c r="B81" s="46" t="s">
        <v>255</v>
      </c>
      <c r="C81" s="65" t="s">
        <v>11</v>
      </c>
      <c r="D81" s="66"/>
      <c r="E81" s="17"/>
      <c r="M81" s="87"/>
      <c r="N81" s="78"/>
    </row>
    <row r="82" spans="1:14" s="2" customFormat="1" ht="15.75">
      <c r="A82" s="70"/>
      <c r="B82" s="45" t="s">
        <v>256</v>
      </c>
      <c r="C82" s="65" t="s">
        <v>125</v>
      </c>
      <c r="D82" s="66"/>
      <c r="E82" s="17"/>
      <c r="M82" s="87"/>
      <c r="N82" s="78"/>
    </row>
    <row r="83" spans="1:14" s="2" customFormat="1" ht="15.75">
      <c r="A83" s="71"/>
      <c r="B83" s="45" t="s">
        <v>257</v>
      </c>
      <c r="C83" s="65" t="s">
        <v>11</v>
      </c>
      <c r="D83" s="66"/>
      <c r="E83" s="17"/>
      <c r="M83" s="87"/>
      <c r="N83" s="78"/>
    </row>
    <row r="84" spans="1:14" s="2" customFormat="1" ht="15.75">
      <c r="A84" s="70"/>
      <c r="B84" s="45" t="s">
        <v>258</v>
      </c>
      <c r="C84" s="65" t="s">
        <v>125</v>
      </c>
      <c r="D84" s="66"/>
      <c r="E84" s="17"/>
      <c r="M84" s="87"/>
      <c r="N84" s="78"/>
    </row>
    <row r="85" spans="1:14" s="2" customFormat="1" ht="31.5">
      <c r="A85" s="70"/>
      <c r="B85" s="44" t="s">
        <v>259</v>
      </c>
      <c r="C85" s="65" t="s">
        <v>11</v>
      </c>
      <c r="D85" s="66"/>
      <c r="E85" s="17"/>
      <c r="M85" s="87"/>
      <c r="N85" s="78"/>
    </row>
    <row r="86" spans="1:14" ht="15.75">
      <c r="A86" s="3"/>
      <c r="B86" s="23" t="s">
        <v>170</v>
      </c>
      <c r="C86" s="3"/>
      <c r="D86" s="13"/>
      <c r="E86" s="17"/>
      <c r="M86" s="86"/>
      <c r="N86" s="77"/>
    </row>
    <row r="87" spans="1:14" ht="110.25">
      <c r="A87" s="3" t="s">
        <v>260</v>
      </c>
      <c r="B87" s="40" t="s">
        <v>261</v>
      </c>
      <c r="C87" s="3" t="s">
        <v>11</v>
      </c>
      <c r="D87" s="13"/>
      <c r="E87" s="17"/>
      <c r="M87" s="86"/>
      <c r="N87" s="77"/>
    </row>
    <row r="88" spans="1:14" ht="31.5">
      <c r="A88" s="3" t="s">
        <v>262</v>
      </c>
      <c r="B88" s="40" t="s">
        <v>174</v>
      </c>
      <c r="C88" s="3" t="s">
        <v>125</v>
      </c>
      <c r="D88" s="13"/>
      <c r="E88" s="17"/>
      <c r="M88" s="86"/>
      <c r="N88" s="77"/>
    </row>
    <row r="89" spans="1:14" ht="15.75">
      <c r="A89" s="3" t="s">
        <v>158</v>
      </c>
      <c r="B89" s="59" t="s">
        <v>175</v>
      </c>
      <c r="C89" s="3"/>
      <c r="D89" s="13"/>
      <c r="E89" s="17"/>
      <c r="M89" s="86"/>
      <c r="N89" s="77"/>
    </row>
    <row r="90" spans="1:14" ht="15.75">
      <c r="A90" s="3" t="s">
        <v>176</v>
      </c>
      <c r="B90" s="40" t="s">
        <v>177</v>
      </c>
      <c r="C90" s="3" t="s">
        <v>125</v>
      </c>
      <c r="D90" s="13"/>
      <c r="E90" s="17"/>
      <c r="M90" s="86"/>
      <c r="N90" s="77"/>
    </row>
    <row r="91" spans="1:14" ht="15.75">
      <c r="A91" s="3" t="s">
        <v>178</v>
      </c>
      <c r="B91" s="40" t="s">
        <v>179</v>
      </c>
      <c r="C91" s="3" t="s">
        <v>11</v>
      </c>
      <c r="D91" s="13"/>
      <c r="E91" s="17"/>
      <c r="M91" s="86"/>
      <c r="N91" s="77"/>
    </row>
    <row r="92" spans="1:14" ht="15.75">
      <c r="A92" s="3" t="s">
        <v>180</v>
      </c>
      <c r="B92" s="40" t="s">
        <v>181</v>
      </c>
      <c r="C92" s="3" t="s">
        <v>11</v>
      </c>
      <c r="D92" s="13"/>
      <c r="E92" s="17"/>
      <c r="M92" s="86"/>
      <c r="N92" s="77"/>
    </row>
    <row r="93" spans="1:14" ht="15.75">
      <c r="A93" s="3" t="s">
        <v>160</v>
      </c>
      <c r="B93" s="59" t="s">
        <v>182</v>
      </c>
      <c r="C93" s="3"/>
      <c r="D93" s="13"/>
      <c r="E93" s="17"/>
      <c r="M93" s="86"/>
      <c r="N93" s="77"/>
    </row>
    <row r="94" spans="1:14" ht="15.75">
      <c r="A94" s="3" t="s">
        <v>183</v>
      </c>
      <c r="B94" s="40" t="s">
        <v>184</v>
      </c>
      <c r="C94" s="3" t="s">
        <v>125</v>
      </c>
      <c r="D94" s="13"/>
      <c r="E94" s="17"/>
      <c r="M94" s="86"/>
      <c r="N94" s="77"/>
    </row>
    <row r="95" spans="1:14" ht="15.75">
      <c r="A95" s="3" t="s">
        <v>185</v>
      </c>
      <c r="B95" s="40" t="s">
        <v>186</v>
      </c>
      <c r="C95" s="3" t="s">
        <v>125</v>
      </c>
      <c r="D95" s="13"/>
      <c r="E95" s="17"/>
      <c r="M95" s="86"/>
      <c r="N95" s="77"/>
    </row>
    <row r="96" spans="1:14" ht="15.75">
      <c r="A96" s="3" t="s">
        <v>187</v>
      </c>
      <c r="B96" s="40" t="s">
        <v>188</v>
      </c>
      <c r="C96" s="3" t="s">
        <v>125</v>
      </c>
      <c r="D96" s="13"/>
      <c r="E96" s="17"/>
      <c r="M96" s="86"/>
      <c r="N96" s="77"/>
    </row>
    <row r="97" spans="1:14" ht="47.25">
      <c r="A97" s="3" t="s">
        <v>189</v>
      </c>
      <c r="B97" s="40" t="s">
        <v>190</v>
      </c>
      <c r="C97" s="3" t="s">
        <v>191</v>
      </c>
      <c r="D97" s="13"/>
      <c r="E97" s="17"/>
      <c r="M97" s="86"/>
      <c r="N97" s="77"/>
    </row>
    <row r="98" spans="1:14" ht="47.25">
      <c r="A98" s="3" t="s">
        <v>192</v>
      </c>
      <c r="B98" s="40" t="s">
        <v>193</v>
      </c>
      <c r="C98" s="3" t="s">
        <v>11</v>
      </c>
      <c r="D98" s="13"/>
      <c r="E98" s="17"/>
      <c r="M98" s="86"/>
      <c r="N98" s="77"/>
    </row>
    <row r="99" spans="1:14" ht="31.5">
      <c r="A99" s="3" t="s">
        <v>194</v>
      </c>
      <c r="B99" s="40" t="s">
        <v>195</v>
      </c>
      <c r="C99" s="3" t="s">
        <v>125</v>
      </c>
      <c r="D99" s="13"/>
      <c r="E99" s="17"/>
      <c r="G99">
        <f>15+27+27+30+30+45+45+45</f>
        <v>264</v>
      </c>
      <c r="M99" s="86"/>
      <c r="N99" s="77"/>
    </row>
    <row r="100" spans="1:14" ht="31.5">
      <c r="A100" s="3" t="s">
        <v>196</v>
      </c>
      <c r="B100" s="40" t="s">
        <v>197</v>
      </c>
      <c r="C100" s="3" t="s">
        <v>125</v>
      </c>
      <c r="D100" s="13"/>
      <c r="E100" s="17"/>
      <c r="G100">
        <f>32+28+28</f>
        <v>88</v>
      </c>
      <c r="M100" s="86"/>
      <c r="N100" s="77"/>
    </row>
    <row r="101" spans="1:14" ht="31.5">
      <c r="A101" s="3" t="s">
        <v>198</v>
      </c>
      <c r="B101" s="40" t="s">
        <v>199</v>
      </c>
      <c r="C101" s="3" t="s">
        <v>125</v>
      </c>
      <c r="D101" s="13"/>
      <c r="E101" s="17"/>
      <c r="G101">
        <f>23+21+27+25</f>
        <v>96</v>
      </c>
      <c r="M101" s="86"/>
      <c r="N101" s="77"/>
    </row>
    <row r="102" spans="1:14" ht="15.75">
      <c r="A102" s="3" t="s">
        <v>162</v>
      </c>
      <c r="B102" s="10" t="s">
        <v>201</v>
      </c>
      <c r="C102" s="57" t="s">
        <v>11</v>
      </c>
      <c r="D102" s="52"/>
      <c r="E102" s="17"/>
      <c r="M102" s="86"/>
      <c r="N102" s="77"/>
    </row>
    <row r="103" spans="1:14" ht="15.75">
      <c r="A103" s="3" t="s">
        <v>164</v>
      </c>
      <c r="B103" s="10" t="s">
        <v>202</v>
      </c>
      <c r="C103" s="57" t="s">
        <v>11</v>
      </c>
      <c r="D103" s="52"/>
      <c r="E103" s="17"/>
      <c r="M103" s="86"/>
      <c r="N103" s="77"/>
    </row>
    <row r="104" spans="1:14" ht="15.75">
      <c r="A104" s="3" t="s">
        <v>166</v>
      </c>
      <c r="B104" s="10" t="s">
        <v>203</v>
      </c>
      <c r="C104" s="57" t="s">
        <v>11</v>
      </c>
      <c r="D104" s="52"/>
      <c r="E104" s="17"/>
      <c r="M104" s="86"/>
      <c r="N104" s="77"/>
    </row>
    <row r="105" spans="1:14" ht="15.75">
      <c r="A105" s="3" t="s">
        <v>168</v>
      </c>
      <c r="B105" s="10" t="s">
        <v>204</v>
      </c>
      <c r="C105" s="57" t="s">
        <v>11</v>
      </c>
      <c r="D105" s="52"/>
      <c r="E105" s="17"/>
      <c r="M105" s="86"/>
      <c r="N105" s="77"/>
    </row>
    <row r="106" spans="1:14" ht="15.75">
      <c r="A106" s="3" t="s">
        <v>171</v>
      </c>
      <c r="B106" s="10" t="s">
        <v>263</v>
      </c>
      <c r="C106" s="57" t="s">
        <v>11</v>
      </c>
      <c r="D106" s="52"/>
      <c r="E106" s="17"/>
      <c r="M106" s="86"/>
      <c r="N106" s="77"/>
    </row>
    <row r="107" spans="1:14" ht="15.75">
      <c r="A107" s="3" t="s">
        <v>173</v>
      </c>
      <c r="B107" s="10" t="s">
        <v>205</v>
      </c>
      <c r="C107" s="57" t="s">
        <v>11</v>
      </c>
      <c r="D107" s="52"/>
      <c r="E107" s="17"/>
      <c r="M107" s="86"/>
      <c r="N107" s="77"/>
    </row>
    <row r="108" spans="1:14" ht="15.75">
      <c r="A108" s="3" t="s">
        <v>207</v>
      </c>
      <c r="B108" s="10" t="s">
        <v>206</v>
      </c>
      <c r="C108" s="57" t="s">
        <v>11</v>
      </c>
      <c r="D108" s="52"/>
      <c r="E108" s="17"/>
      <c r="M108" s="86"/>
      <c r="N108" s="77"/>
    </row>
    <row r="109" spans="1:14" ht="15.75">
      <c r="A109" s="3" t="s">
        <v>264</v>
      </c>
      <c r="B109" s="10" t="s">
        <v>208</v>
      </c>
      <c r="C109" s="57" t="s">
        <v>11</v>
      </c>
      <c r="D109" s="52"/>
      <c r="E109" s="17"/>
      <c r="M109" s="86"/>
      <c r="N109" s="77"/>
    </row>
    <row r="110" spans="1:14" ht="15.75">
      <c r="A110" s="3"/>
      <c r="B110" s="18" t="s">
        <v>209</v>
      </c>
      <c r="C110" s="55"/>
      <c r="D110" s="19"/>
      <c r="E110" s="17"/>
      <c r="M110" s="86"/>
      <c r="N110" s="77"/>
    </row>
    <row r="111" spans="1:14" ht="15.75">
      <c r="A111" s="3" t="s">
        <v>265</v>
      </c>
      <c r="B111" s="10" t="s">
        <v>211</v>
      </c>
      <c r="C111" s="57" t="s">
        <v>11</v>
      </c>
      <c r="D111" s="52"/>
      <c r="E111" s="17"/>
      <c r="M111" s="86"/>
      <c r="N111" s="77"/>
    </row>
    <row r="112" spans="1:14" ht="15.75">
      <c r="A112" s="21"/>
      <c r="B112" s="14"/>
      <c r="C112" s="55"/>
      <c r="D112" s="17"/>
      <c r="E112" s="20"/>
      <c r="M112" s="86"/>
      <c r="N112" s="77"/>
    </row>
    <row r="113" spans="1:14" ht="15.75">
      <c r="A113" s="21" t="s">
        <v>266</v>
      </c>
      <c r="B113" s="18" t="s">
        <v>213</v>
      </c>
      <c r="C113" s="18"/>
      <c r="D113" s="52"/>
      <c r="E113" s="20"/>
      <c r="G113" s="63"/>
      <c r="M113" s="86"/>
      <c r="N113" s="77"/>
    </row>
    <row r="114" spans="1:14" ht="15.75">
      <c r="A114" s="56" t="s">
        <v>267</v>
      </c>
      <c r="B114" s="62" t="s">
        <v>215</v>
      </c>
      <c r="C114" s="10" t="s">
        <v>44</v>
      </c>
      <c r="D114" s="52"/>
      <c r="E114" s="11"/>
      <c r="G114" s="63"/>
      <c r="M114" s="86"/>
      <c r="N114" s="77"/>
    </row>
    <row r="115" spans="1:14" ht="15.75">
      <c r="A115" s="56" t="s">
        <v>268</v>
      </c>
      <c r="B115" s="64" t="s">
        <v>217</v>
      </c>
      <c r="C115" s="10" t="s">
        <v>44</v>
      </c>
      <c r="D115" s="52"/>
      <c r="E115" s="11"/>
      <c r="G115" s="63"/>
      <c r="M115" s="86"/>
      <c r="N115" s="77"/>
    </row>
    <row r="116" spans="1:14" ht="15.75">
      <c r="A116" s="56" t="s">
        <v>269</v>
      </c>
      <c r="B116" s="62" t="s">
        <v>270</v>
      </c>
      <c r="C116" s="10" t="s">
        <v>44</v>
      </c>
      <c r="D116" s="52"/>
      <c r="E116" s="11"/>
      <c r="G116" s="63"/>
      <c r="M116" s="86"/>
      <c r="N116" s="77"/>
    </row>
    <row r="117" spans="1:14" ht="15.75">
      <c r="A117" s="56" t="s">
        <v>271</v>
      </c>
      <c r="B117" s="64" t="s">
        <v>272</v>
      </c>
      <c r="C117" s="10" t="s">
        <v>44</v>
      </c>
      <c r="D117" s="52"/>
      <c r="E117" s="11"/>
      <c r="M117" s="86"/>
      <c r="N117" s="77"/>
    </row>
    <row r="118" spans="1:14" ht="15.75">
      <c r="A118" s="56" t="s">
        <v>273</v>
      </c>
      <c r="B118" s="62" t="s">
        <v>221</v>
      </c>
      <c r="C118" s="10" t="s">
        <v>44</v>
      </c>
      <c r="D118" s="13"/>
      <c r="E118" s="11"/>
      <c r="M118" s="86"/>
      <c r="N118" s="77"/>
    </row>
    <row r="119" spans="1:14" ht="15.75">
      <c r="A119" s="21"/>
      <c r="B119" s="14"/>
      <c r="C119" s="18"/>
      <c r="D119" s="19"/>
      <c r="E119" s="20"/>
      <c r="M119" s="86"/>
      <c r="N119" s="77"/>
    </row>
    <row r="120" spans="1:14" ht="15.75">
      <c r="A120" s="3"/>
      <c r="B120" s="37"/>
      <c r="C120" s="3"/>
      <c r="D120" s="13"/>
      <c r="E120" s="6"/>
      <c r="M120" s="86"/>
      <c r="N120" s="77"/>
    </row>
    <row r="121" spans="1:14" ht="15.75">
      <c r="A121" s="21"/>
      <c r="B121" s="18"/>
      <c r="C121" s="18"/>
      <c r="D121" s="19"/>
      <c r="E121" s="20"/>
      <c r="M121" s="86"/>
      <c r="N121" s="77"/>
    </row>
    <row r="122" spans="1:14">
      <c r="N122" s="77"/>
    </row>
    <row r="123" spans="1:14">
      <c r="N123" s="77"/>
    </row>
    <row r="124" spans="1:14" ht="15.75">
      <c r="A124" s="95" t="s">
        <v>274</v>
      </c>
      <c r="B124" s="95"/>
      <c r="C124" s="95"/>
      <c r="D124" s="95"/>
      <c r="E124" s="95"/>
      <c r="N124" s="77"/>
    </row>
    <row r="125" spans="1:14">
      <c r="N125" s="77"/>
    </row>
    <row r="126" spans="1:14">
      <c r="N126" s="77"/>
    </row>
    <row r="127" spans="1:14" ht="31.5">
      <c r="A127" s="5" t="s">
        <v>39</v>
      </c>
      <c r="B127" s="5" t="s">
        <v>40</v>
      </c>
      <c r="C127" s="5" t="s">
        <v>41</v>
      </c>
      <c r="D127" s="91" t="s">
        <v>5</v>
      </c>
      <c r="E127" s="91" t="s">
        <v>6</v>
      </c>
      <c r="N127" s="77"/>
    </row>
    <row r="128" spans="1:14" ht="15.75">
      <c r="A128" s="5" t="s">
        <v>7</v>
      </c>
      <c r="B128" s="7" t="s">
        <v>42</v>
      </c>
      <c r="C128" s="3"/>
      <c r="D128" s="8"/>
      <c r="E128" s="8"/>
      <c r="N128" s="77"/>
    </row>
    <row r="129" spans="1:14" ht="15.75">
      <c r="A129" s="9" t="s">
        <v>9</v>
      </c>
      <c r="B129" s="10" t="s">
        <v>43</v>
      </c>
      <c r="C129" s="3" t="s">
        <v>44</v>
      </c>
      <c r="D129" s="11"/>
      <c r="E129" s="11"/>
      <c r="M129" s="86"/>
      <c r="N129" s="77"/>
    </row>
    <row r="130" spans="1:14" ht="63">
      <c r="A130" s="9" t="s">
        <v>45</v>
      </c>
      <c r="B130" s="12" t="s">
        <v>46</v>
      </c>
      <c r="C130" s="9" t="s">
        <v>16</v>
      </c>
      <c r="D130" s="13"/>
      <c r="E130" s="17"/>
      <c r="M130" s="86"/>
      <c r="N130" s="77"/>
    </row>
    <row r="131" spans="1:14" ht="15.75">
      <c r="A131" s="9" t="s">
        <v>47</v>
      </c>
      <c r="B131" s="10" t="s">
        <v>48</v>
      </c>
      <c r="C131" s="3" t="s">
        <v>49</v>
      </c>
      <c r="D131" s="13"/>
      <c r="E131" s="11"/>
      <c r="M131" s="86"/>
      <c r="N131" s="77"/>
    </row>
    <row r="132" spans="1:14" ht="15.75">
      <c r="A132" s="9" t="s">
        <v>50</v>
      </c>
      <c r="B132" s="10" t="s">
        <v>51</v>
      </c>
      <c r="C132" s="3" t="s">
        <v>49</v>
      </c>
      <c r="D132" s="13"/>
      <c r="E132" s="11"/>
      <c r="M132" s="86"/>
      <c r="N132" s="77"/>
    </row>
    <row r="133" spans="1:14" ht="15.75">
      <c r="A133" s="9" t="s">
        <v>53</v>
      </c>
      <c r="B133" s="10" t="s">
        <v>54</v>
      </c>
      <c r="C133" s="3" t="s">
        <v>49</v>
      </c>
      <c r="D133" s="13"/>
      <c r="E133" s="11"/>
      <c r="M133" s="86"/>
      <c r="N133" s="77"/>
    </row>
    <row r="134" spans="1:14" ht="15.75">
      <c r="A134" s="9" t="s">
        <v>55</v>
      </c>
      <c r="B134" s="10" t="s">
        <v>56</v>
      </c>
      <c r="C134" s="3" t="s">
        <v>49</v>
      </c>
      <c r="D134" s="13"/>
      <c r="E134" s="11"/>
      <c r="M134" s="86"/>
      <c r="N134" s="77"/>
    </row>
    <row r="135" spans="1:14" ht="15.75">
      <c r="A135" s="3"/>
      <c r="B135" s="14"/>
      <c r="C135" s="3"/>
      <c r="D135" s="8"/>
      <c r="E135" s="15"/>
      <c r="G135" s="47" t="s">
        <v>57</v>
      </c>
      <c r="H135" s="47" t="s">
        <v>58</v>
      </c>
      <c r="I135" s="47" t="s">
        <v>59</v>
      </c>
      <c r="J135" s="47" t="s">
        <v>60</v>
      </c>
      <c r="M135" s="86"/>
      <c r="N135" s="77"/>
    </row>
    <row r="136" spans="1:14" ht="15.75">
      <c r="A136" s="5" t="s">
        <v>12</v>
      </c>
      <c r="B136" s="7" t="s">
        <v>61</v>
      </c>
      <c r="C136" s="3"/>
      <c r="D136" s="8"/>
      <c r="E136" s="8"/>
      <c r="G136" s="47">
        <f>24+40.2</f>
        <v>64.2</v>
      </c>
      <c r="H136" s="47">
        <f>20+25.4</f>
        <v>45.4</v>
      </c>
      <c r="I136" s="47">
        <v>0</v>
      </c>
      <c r="J136" s="47">
        <v>0</v>
      </c>
      <c r="M136" s="86"/>
      <c r="N136" s="77"/>
    </row>
    <row r="137" spans="1:14" ht="31.5">
      <c r="A137" s="3" t="s">
        <v>14</v>
      </c>
      <c r="B137" s="40" t="s">
        <v>62</v>
      </c>
      <c r="C137" s="3" t="s">
        <v>49</v>
      </c>
      <c r="D137" s="13"/>
      <c r="E137" s="13"/>
      <c r="G137" s="47">
        <f>+G136+I136</f>
        <v>64.2</v>
      </c>
      <c r="H137" s="47"/>
      <c r="M137" s="86"/>
      <c r="N137" s="77"/>
    </row>
    <row r="138" spans="1:14" ht="31.5">
      <c r="A138" s="3" t="s">
        <v>17</v>
      </c>
      <c r="B138" s="40" t="s">
        <v>275</v>
      </c>
      <c r="C138" s="3" t="s">
        <v>276</v>
      </c>
      <c r="D138" s="13"/>
      <c r="E138" s="13"/>
      <c r="G138" s="47"/>
      <c r="H138" s="47"/>
      <c r="M138" s="86"/>
      <c r="N138" s="77"/>
    </row>
    <row r="139" spans="1:14" ht="31.5">
      <c r="A139" s="3" t="s">
        <v>64</v>
      </c>
      <c r="B139" s="40" t="s">
        <v>65</v>
      </c>
      <c r="C139" s="3" t="s">
        <v>49</v>
      </c>
      <c r="D139" s="13"/>
      <c r="E139" s="13"/>
      <c r="G139" s="47"/>
      <c r="H139" s="47"/>
      <c r="M139" s="86"/>
      <c r="N139" s="77"/>
    </row>
    <row r="140" spans="1:14" ht="15.75">
      <c r="A140" s="3" t="s">
        <v>66</v>
      </c>
      <c r="B140" s="16" t="s">
        <v>67</v>
      </c>
      <c r="C140" s="3" t="s">
        <v>49</v>
      </c>
      <c r="D140" s="13"/>
      <c r="E140" s="13"/>
      <c r="G140" s="47"/>
      <c r="H140" s="47"/>
      <c r="M140" s="86"/>
      <c r="N140" s="77"/>
    </row>
    <row r="141" spans="1:14" ht="15.75">
      <c r="A141" s="3" t="s">
        <v>68</v>
      </c>
      <c r="B141" s="16" t="s">
        <v>69</v>
      </c>
      <c r="C141" s="3" t="s">
        <v>49</v>
      </c>
      <c r="D141" s="13"/>
      <c r="E141" s="13"/>
      <c r="G141" s="47" t="s">
        <v>70</v>
      </c>
      <c r="H141" s="47" t="s">
        <v>71</v>
      </c>
      <c r="I141" s="47" t="s">
        <v>277</v>
      </c>
      <c r="M141" s="86"/>
      <c r="N141" s="77"/>
    </row>
    <row r="142" spans="1:14" ht="15.75">
      <c r="A142" s="3" t="s">
        <v>73</v>
      </c>
      <c r="B142" s="16" t="s">
        <v>74</v>
      </c>
      <c r="C142" s="3" t="s">
        <v>75</v>
      </c>
      <c r="D142" s="13"/>
      <c r="E142" s="13"/>
      <c r="G142" s="47">
        <f>6.9+6.9+6+22.3</f>
        <v>42.1</v>
      </c>
      <c r="H142" s="47">
        <v>68.349999999999994</v>
      </c>
      <c r="I142" s="47">
        <v>37.700000000000003</v>
      </c>
      <c r="M142" s="86"/>
      <c r="N142" s="77"/>
    </row>
    <row r="143" spans="1:14" ht="15.75">
      <c r="A143" s="3" t="s">
        <v>76</v>
      </c>
      <c r="B143" s="16" t="s">
        <v>77</v>
      </c>
      <c r="C143" s="3" t="s">
        <v>49</v>
      </c>
      <c r="D143" s="13"/>
      <c r="E143" s="13"/>
      <c r="G143" s="47" t="s">
        <v>231</v>
      </c>
      <c r="H143" s="47" t="s">
        <v>232</v>
      </c>
      <c r="M143" s="86"/>
      <c r="N143" s="77"/>
    </row>
    <row r="144" spans="1:14" ht="15.75">
      <c r="A144" s="3" t="s">
        <v>78</v>
      </c>
      <c r="B144" s="16" t="s">
        <v>79</v>
      </c>
      <c r="C144" s="3" t="s">
        <v>49</v>
      </c>
      <c r="D144" s="13"/>
      <c r="E144" s="13"/>
      <c r="G144" s="47">
        <v>26.65</v>
      </c>
      <c r="H144" s="47">
        <f>11.2+6.35</f>
        <v>17.549999999999997</v>
      </c>
      <c r="M144" s="86"/>
      <c r="N144" s="77"/>
    </row>
    <row r="145" spans="1:14" ht="31.5">
      <c r="A145" s="3" t="s">
        <v>80</v>
      </c>
      <c r="B145" s="40" t="s">
        <v>81</v>
      </c>
      <c r="C145" s="3" t="s">
        <v>49</v>
      </c>
      <c r="D145" s="13"/>
      <c r="E145" s="13"/>
      <c r="G145" s="47"/>
      <c r="H145" s="47"/>
      <c r="M145" s="86"/>
      <c r="N145" s="77"/>
    </row>
    <row r="146" spans="1:14" ht="15.75">
      <c r="A146" s="3"/>
      <c r="B146" s="14"/>
      <c r="C146" s="3"/>
      <c r="D146" s="4"/>
      <c r="E146" s="15"/>
      <c r="M146" s="86"/>
      <c r="N146" s="77"/>
    </row>
    <row r="147" spans="1:14" ht="15.75">
      <c r="A147" s="5" t="s">
        <v>20</v>
      </c>
      <c r="B147" s="49" t="s">
        <v>86</v>
      </c>
      <c r="C147" s="3"/>
      <c r="D147" s="13"/>
      <c r="E147" s="8"/>
      <c r="M147" s="86"/>
      <c r="N147" s="77"/>
    </row>
    <row r="148" spans="1:14" ht="31.5">
      <c r="A148" s="3" t="s">
        <v>22</v>
      </c>
      <c r="B148" s="50" t="s">
        <v>87</v>
      </c>
      <c r="C148" s="3" t="s">
        <v>44</v>
      </c>
      <c r="D148" s="13"/>
      <c r="E148" s="13"/>
      <c r="M148" s="86"/>
      <c r="N148" s="77"/>
    </row>
    <row r="149" spans="1:14" ht="15.75">
      <c r="A149" s="3" t="s">
        <v>25</v>
      </c>
      <c r="B149" s="16" t="s">
        <v>88</v>
      </c>
      <c r="C149" s="3" t="s">
        <v>49</v>
      </c>
      <c r="D149" s="13"/>
      <c r="E149" s="13"/>
      <c r="M149" s="86"/>
      <c r="N149" s="77"/>
    </row>
    <row r="150" spans="1:14" ht="15.75">
      <c r="A150" s="3"/>
      <c r="B150" s="14"/>
      <c r="C150" s="3"/>
      <c r="D150" s="48"/>
      <c r="E150" s="15"/>
      <c r="M150" s="86"/>
      <c r="N150" s="77"/>
    </row>
    <row r="151" spans="1:14" ht="15.75">
      <c r="A151" s="5" t="s">
        <v>90</v>
      </c>
      <c r="B151" s="7" t="s">
        <v>91</v>
      </c>
      <c r="C151" s="3"/>
      <c r="E151" s="8"/>
      <c r="M151" s="86"/>
      <c r="N151" s="77"/>
    </row>
    <row r="152" spans="1:14" ht="15.75">
      <c r="A152" s="3" t="s">
        <v>35</v>
      </c>
      <c r="B152" s="16" t="s">
        <v>92</v>
      </c>
      <c r="C152" s="3" t="s">
        <v>75</v>
      </c>
      <c r="D152" s="13"/>
      <c r="E152" s="13"/>
      <c r="M152" s="86"/>
      <c r="N152" s="77"/>
    </row>
    <row r="153" spans="1:14" ht="15.75">
      <c r="A153" s="3" t="s">
        <v>93</v>
      </c>
      <c r="B153" s="16" t="s">
        <v>94</v>
      </c>
      <c r="C153" s="3" t="s">
        <v>49</v>
      </c>
      <c r="D153" s="13"/>
      <c r="E153" s="13"/>
      <c r="M153" s="86"/>
      <c r="N153" s="77"/>
    </row>
    <row r="154" spans="1:14" ht="15.75">
      <c r="A154" s="3" t="s">
        <v>95</v>
      </c>
      <c r="B154" s="16" t="s">
        <v>96</v>
      </c>
      <c r="C154" s="3" t="s">
        <v>49</v>
      </c>
      <c r="D154" s="13"/>
      <c r="E154" s="13"/>
      <c r="M154" s="86"/>
      <c r="N154" s="77"/>
    </row>
    <row r="155" spans="1:14" ht="15.75">
      <c r="A155" s="3" t="s">
        <v>97</v>
      </c>
      <c r="B155" s="16" t="s">
        <v>278</v>
      </c>
      <c r="C155" s="3" t="s">
        <v>30</v>
      </c>
      <c r="D155" s="13"/>
      <c r="E155" s="13"/>
      <c r="G155">
        <v>5.64</v>
      </c>
      <c r="M155" s="86"/>
      <c r="N155" s="77"/>
    </row>
    <row r="156" spans="1:14" ht="15.75">
      <c r="A156" s="3" t="s">
        <v>99</v>
      </c>
      <c r="B156" s="16" t="s">
        <v>98</v>
      </c>
      <c r="C156" s="3" t="s">
        <v>49</v>
      </c>
      <c r="D156" s="13"/>
      <c r="E156" s="13"/>
      <c r="M156" s="86"/>
      <c r="N156" s="77"/>
    </row>
    <row r="157" spans="1:14" ht="47.25">
      <c r="A157" s="3" t="s">
        <v>235</v>
      </c>
      <c r="B157" s="40" t="s">
        <v>100</v>
      </c>
      <c r="C157" s="3" t="s">
        <v>49</v>
      </c>
      <c r="D157" s="13"/>
      <c r="E157" s="13"/>
      <c r="M157" s="86"/>
      <c r="N157" s="77"/>
    </row>
    <row r="158" spans="1:14" ht="15.75">
      <c r="A158" s="3"/>
      <c r="B158" s="14"/>
      <c r="C158" s="3"/>
      <c r="D158" s="48"/>
      <c r="E158" s="15"/>
      <c r="M158" s="86"/>
      <c r="N158" s="77"/>
    </row>
    <row r="159" spans="1:14" ht="15.75">
      <c r="A159" s="5" t="s">
        <v>102</v>
      </c>
      <c r="B159" s="7" t="s">
        <v>103</v>
      </c>
      <c r="C159" s="3"/>
      <c r="D159" s="13"/>
      <c r="E159" s="8"/>
      <c r="M159" s="86"/>
      <c r="N159" s="77"/>
    </row>
    <row r="160" spans="1:14" ht="15.75">
      <c r="A160" s="3" t="s">
        <v>104</v>
      </c>
      <c r="B160" s="16" t="s">
        <v>105</v>
      </c>
      <c r="C160" s="3" t="s">
        <v>75</v>
      </c>
      <c r="D160" s="13"/>
      <c r="E160" s="13"/>
      <c r="M160" s="86"/>
      <c r="N160" s="77"/>
    </row>
    <row r="161" spans="1:14" ht="15.75">
      <c r="A161" s="3" t="s">
        <v>106</v>
      </c>
      <c r="B161" s="16" t="s">
        <v>107</v>
      </c>
      <c r="C161" s="3" t="s">
        <v>75</v>
      </c>
      <c r="D161" s="13"/>
      <c r="E161" s="13"/>
      <c r="G161">
        <f>1.86+14.85+2.22+3.95+8.01+15.48</f>
        <v>46.370000000000005</v>
      </c>
      <c r="M161" s="86"/>
      <c r="N161" s="77"/>
    </row>
    <row r="162" spans="1:14" ht="31.5">
      <c r="A162" s="3" t="s">
        <v>108</v>
      </c>
      <c r="B162" s="51" t="s">
        <v>114</v>
      </c>
      <c r="C162" s="3" t="s">
        <v>75</v>
      </c>
      <c r="D162" s="13"/>
      <c r="E162" s="13"/>
      <c r="M162" s="86"/>
      <c r="N162" s="77"/>
    </row>
    <row r="163" spans="1:14" ht="31.5">
      <c r="A163" s="3" t="s">
        <v>111</v>
      </c>
      <c r="B163" s="40" t="s">
        <v>279</v>
      </c>
      <c r="C163" s="3" t="s">
        <v>75</v>
      </c>
      <c r="D163" s="13"/>
      <c r="E163" s="13"/>
      <c r="M163" s="86"/>
      <c r="N163" s="77"/>
    </row>
    <row r="164" spans="1:14" ht="31.5">
      <c r="A164" s="3" t="s">
        <v>113</v>
      </c>
      <c r="B164" s="51" t="s">
        <v>116</v>
      </c>
      <c r="C164" s="3" t="s">
        <v>75</v>
      </c>
      <c r="D164" s="13"/>
      <c r="E164" s="13"/>
      <c r="M164" s="86"/>
      <c r="N164" s="77"/>
    </row>
    <row r="165" spans="1:14" ht="15.75">
      <c r="A165" s="3"/>
      <c r="B165" s="14"/>
      <c r="C165" s="3"/>
      <c r="D165" s="19"/>
      <c r="E165" s="15"/>
      <c r="M165" s="86"/>
      <c r="N165" s="77"/>
    </row>
    <row r="166" spans="1:14" ht="15.75">
      <c r="A166" s="5" t="s">
        <v>117</v>
      </c>
      <c r="B166" s="18" t="s">
        <v>118</v>
      </c>
      <c r="C166" s="18"/>
      <c r="D166" s="13"/>
      <c r="E166" s="20"/>
      <c r="M166" s="86"/>
      <c r="N166" s="77"/>
    </row>
    <row r="167" spans="1:14" ht="31.5">
      <c r="A167" s="3" t="s">
        <v>119</v>
      </c>
      <c r="B167" s="40" t="s">
        <v>120</v>
      </c>
      <c r="C167" s="3" t="s">
        <v>44</v>
      </c>
      <c r="D167" s="13"/>
      <c r="E167" s="13"/>
      <c r="M167" s="86"/>
      <c r="N167" s="77"/>
    </row>
    <row r="168" spans="1:14" ht="15.75">
      <c r="A168" s="3" t="s">
        <v>123</v>
      </c>
      <c r="B168" s="16" t="s">
        <v>239</v>
      </c>
      <c r="C168" s="3" t="s">
        <v>125</v>
      </c>
      <c r="D168" s="13"/>
      <c r="E168" s="13"/>
      <c r="M168" s="86"/>
      <c r="N168" s="77"/>
    </row>
    <row r="169" spans="1:14" ht="15.75">
      <c r="A169" s="3" t="s">
        <v>126</v>
      </c>
      <c r="B169" s="16" t="s">
        <v>280</v>
      </c>
      <c r="C169" s="3" t="s">
        <v>125</v>
      </c>
      <c r="D169" s="13"/>
      <c r="E169" s="13"/>
      <c r="M169" s="86"/>
      <c r="N169" s="77"/>
    </row>
    <row r="170" spans="1:14" ht="15.75">
      <c r="A170" s="3" t="s">
        <v>128</v>
      </c>
      <c r="B170" s="16" t="s">
        <v>129</v>
      </c>
      <c r="C170" s="3" t="s">
        <v>125</v>
      </c>
      <c r="D170" s="13"/>
      <c r="E170" s="13"/>
      <c r="M170" s="86"/>
      <c r="N170" s="77"/>
    </row>
    <row r="171" spans="1:14" ht="15.75">
      <c r="A171" s="3" t="s">
        <v>130</v>
      </c>
      <c r="B171" s="40" t="s">
        <v>131</v>
      </c>
      <c r="C171" s="3" t="s">
        <v>110</v>
      </c>
      <c r="D171" s="52"/>
      <c r="E171" s="13"/>
      <c r="M171" s="86"/>
      <c r="N171" s="77"/>
    </row>
    <row r="172" spans="1:14" ht="15.75">
      <c r="A172" s="21"/>
      <c r="B172" s="37"/>
      <c r="C172" s="18"/>
      <c r="D172" s="19"/>
      <c r="E172" s="15"/>
      <c r="M172" s="86"/>
      <c r="N172" s="77"/>
    </row>
    <row r="173" spans="1:14" ht="15.75">
      <c r="A173" s="5" t="s">
        <v>132</v>
      </c>
      <c r="B173" s="18" t="s">
        <v>133</v>
      </c>
      <c r="C173" s="18"/>
      <c r="D173" s="17"/>
      <c r="E173" s="20"/>
      <c r="M173" s="86"/>
      <c r="N173" s="77"/>
    </row>
    <row r="174" spans="1:14" ht="15.75">
      <c r="A174" s="21"/>
      <c r="B174" s="18" t="s">
        <v>241</v>
      </c>
      <c r="C174" s="18"/>
      <c r="D174" s="17"/>
      <c r="E174" s="20"/>
      <c r="M174" s="86"/>
      <c r="N174" s="77"/>
    </row>
    <row r="175" spans="1:14" ht="31.5">
      <c r="A175" s="3" t="s">
        <v>135</v>
      </c>
      <c r="B175" s="40" t="s">
        <v>242</v>
      </c>
      <c r="C175" s="57" t="s">
        <v>11</v>
      </c>
      <c r="D175" s="17"/>
      <c r="E175" s="17"/>
      <c r="M175" s="86"/>
      <c r="N175" s="77"/>
    </row>
    <row r="176" spans="1:14" ht="31.5">
      <c r="A176" s="3" t="s">
        <v>137</v>
      </c>
      <c r="B176" s="40" t="s">
        <v>243</v>
      </c>
      <c r="C176" s="57" t="s">
        <v>11</v>
      </c>
      <c r="D176" s="17"/>
      <c r="E176" s="17"/>
      <c r="M176" s="86"/>
      <c r="N176" s="77"/>
    </row>
    <row r="177" spans="1:14" ht="15.75">
      <c r="A177" s="3" t="s">
        <v>139</v>
      </c>
      <c r="B177" s="18" t="s">
        <v>134</v>
      </c>
      <c r="C177" s="55"/>
      <c r="D177" s="17"/>
      <c r="E177" s="17"/>
      <c r="M177" s="86"/>
      <c r="N177" s="77"/>
    </row>
    <row r="178" spans="1:14" ht="31.5">
      <c r="A178" s="3" t="s">
        <v>141</v>
      </c>
      <c r="B178" s="40" t="s">
        <v>244</v>
      </c>
      <c r="C178" s="57" t="s">
        <v>11</v>
      </c>
      <c r="D178" s="17"/>
      <c r="E178" s="17"/>
      <c r="M178" s="86"/>
      <c r="N178" s="77"/>
    </row>
    <row r="179" spans="1:14" ht="31.5">
      <c r="A179" s="3" t="s">
        <v>143</v>
      </c>
      <c r="B179" s="40" t="s">
        <v>245</v>
      </c>
      <c r="C179" s="57" t="s">
        <v>11</v>
      </c>
      <c r="D179" s="17"/>
      <c r="E179" s="17"/>
      <c r="M179" s="86"/>
      <c r="N179" s="77"/>
    </row>
    <row r="180" spans="1:14" ht="31.5">
      <c r="A180" s="3" t="s">
        <v>145</v>
      </c>
      <c r="B180" s="40" t="s">
        <v>246</v>
      </c>
      <c r="C180" s="57" t="s">
        <v>11</v>
      </c>
      <c r="D180" s="17"/>
      <c r="E180" s="17"/>
      <c r="M180" s="86"/>
      <c r="N180" s="77"/>
    </row>
    <row r="181" spans="1:14" ht="15.75">
      <c r="A181" s="3" t="s">
        <v>247</v>
      </c>
      <c r="B181" s="53" t="s">
        <v>248</v>
      </c>
      <c r="C181" s="57" t="s">
        <v>11</v>
      </c>
      <c r="D181" s="17"/>
      <c r="E181" s="17"/>
      <c r="M181" s="86"/>
      <c r="N181" s="77"/>
    </row>
    <row r="182" spans="1:14" ht="31.5">
      <c r="A182" s="3" t="s">
        <v>249</v>
      </c>
      <c r="B182" s="53" t="s">
        <v>250</v>
      </c>
      <c r="C182" s="57" t="s">
        <v>11</v>
      </c>
      <c r="D182" s="17"/>
      <c r="E182" s="17"/>
      <c r="M182" s="86"/>
      <c r="N182" s="77"/>
    </row>
    <row r="183" spans="1:14" ht="15.75">
      <c r="A183" s="21"/>
      <c r="B183" s="14"/>
      <c r="C183" s="55"/>
      <c r="D183" s="52"/>
      <c r="E183" s="20"/>
      <c r="M183" s="86"/>
      <c r="N183" s="77"/>
    </row>
    <row r="184" spans="1:14" ht="15.75">
      <c r="A184" s="21" t="s">
        <v>147</v>
      </c>
      <c r="B184" s="18" t="s">
        <v>148</v>
      </c>
      <c r="C184" s="55"/>
      <c r="D184" s="52"/>
      <c r="E184" s="20"/>
      <c r="M184" s="86"/>
      <c r="N184" s="77"/>
    </row>
    <row r="185" spans="1:14" ht="15.75">
      <c r="A185" s="56" t="s">
        <v>149</v>
      </c>
      <c r="B185" s="54" t="s">
        <v>251</v>
      </c>
      <c r="C185" s="57" t="s">
        <v>75</v>
      </c>
      <c r="D185" s="52"/>
      <c r="E185" s="52"/>
      <c r="M185" s="86"/>
      <c r="N185" s="77"/>
    </row>
    <row r="186" spans="1:14" ht="15.75">
      <c r="A186" s="18"/>
      <c r="B186" s="14"/>
      <c r="C186" s="55"/>
      <c r="D186" s="52"/>
      <c r="E186" s="19"/>
      <c r="M186" s="86"/>
      <c r="N186" s="77"/>
    </row>
    <row r="187" spans="1:14" ht="15.75">
      <c r="A187" s="21" t="s">
        <v>151</v>
      </c>
      <c r="B187" s="18" t="s">
        <v>152</v>
      </c>
      <c r="C187" s="55"/>
      <c r="D187" s="11"/>
      <c r="E187" s="20"/>
      <c r="M187" s="86"/>
      <c r="N187" s="77"/>
    </row>
    <row r="188" spans="1:14" ht="31.5">
      <c r="A188" s="3" t="s">
        <v>154</v>
      </c>
      <c r="B188" s="40" t="s">
        <v>281</v>
      </c>
      <c r="C188" s="3" t="s">
        <v>16</v>
      </c>
      <c r="D188" s="13"/>
      <c r="E188" s="17"/>
      <c r="M188" s="86"/>
      <c r="N188" s="77"/>
    </row>
    <row r="189" spans="1:14" ht="15.75">
      <c r="A189" s="3" t="s">
        <v>158</v>
      </c>
      <c r="B189" s="59" t="s">
        <v>175</v>
      </c>
      <c r="C189" s="3"/>
      <c r="D189" s="13"/>
      <c r="E189" s="17"/>
      <c r="M189" s="86"/>
      <c r="N189" s="77"/>
    </row>
    <row r="190" spans="1:14" ht="15.75">
      <c r="A190" s="3" t="s">
        <v>176</v>
      </c>
      <c r="B190" s="40" t="s">
        <v>177</v>
      </c>
      <c r="C190" s="3" t="s">
        <v>125</v>
      </c>
      <c r="D190" s="13"/>
      <c r="E190" s="17"/>
      <c r="M190" s="86"/>
      <c r="N190" s="77"/>
    </row>
    <row r="191" spans="1:14" ht="15.75">
      <c r="A191" s="3" t="s">
        <v>178</v>
      </c>
      <c r="B191" s="40" t="s">
        <v>179</v>
      </c>
      <c r="C191" s="3" t="s">
        <v>11</v>
      </c>
      <c r="D191" s="13"/>
      <c r="E191" s="17"/>
      <c r="M191" s="86"/>
      <c r="N191" s="77"/>
    </row>
    <row r="192" spans="1:14" ht="15.75">
      <c r="A192" s="3" t="s">
        <v>180</v>
      </c>
      <c r="B192" s="40" t="s">
        <v>181</v>
      </c>
      <c r="C192" s="3" t="s">
        <v>11</v>
      </c>
      <c r="D192" s="13"/>
      <c r="E192" s="17"/>
      <c r="M192" s="86"/>
      <c r="N192" s="77"/>
    </row>
    <row r="193" spans="1:14" ht="15.75">
      <c r="A193" s="3" t="s">
        <v>160</v>
      </c>
      <c r="B193" s="40" t="s">
        <v>182</v>
      </c>
      <c r="C193" s="3"/>
      <c r="D193" s="13"/>
      <c r="E193" s="17"/>
      <c r="M193" s="86"/>
      <c r="N193" s="77"/>
    </row>
    <row r="194" spans="1:14" ht="15.75">
      <c r="A194" s="3" t="s">
        <v>183</v>
      </c>
      <c r="B194" s="40" t="s">
        <v>184</v>
      </c>
      <c r="C194" s="3" t="s">
        <v>125</v>
      </c>
      <c r="D194" s="13"/>
      <c r="E194" s="17"/>
      <c r="M194" s="86"/>
      <c r="N194" s="77"/>
    </row>
    <row r="195" spans="1:14" ht="15.75">
      <c r="A195" s="3" t="s">
        <v>185</v>
      </c>
      <c r="B195" s="40" t="s">
        <v>186</v>
      </c>
      <c r="C195" s="3" t="s">
        <v>125</v>
      </c>
      <c r="D195" s="13"/>
      <c r="E195" s="17"/>
      <c r="M195" s="86"/>
      <c r="N195" s="77"/>
    </row>
    <row r="196" spans="1:14" ht="15.75">
      <c r="A196" s="3" t="s">
        <v>187</v>
      </c>
      <c r="B196" s="40" t="s">
        <v>188</v>
      </c>
      <c r="C196" s="3" t="s">
        <v>125</v>
      </c>
      <c r="D196" s="13"/>
      <c r="E196" s="17"/>
      <c r="M196" s="86"/>
      <c r="N196" s="77"/>
    </row>
    <row r="197" spans="1:14" ht="47.25">
      <c r="A197" s="3" t="s">
        <v>189</v>
      </c>
      <c r="B197" s="40" t="s">
        <v>190</v>
      </c>
      <c r="C197" s="3" t="s">
        <v>191</v>
      </c>
      <c r="D197" s="13"/>
      <c r="E197" s="17"/>
      <c r="M197" s="86"/>
      <c r="N197" s="77"/>
    </row>
    <row r="198" spans="1:14" ht="47.25">
      <c r="A198" s="3" t="s">
        <v>192</v>
      </c>
      <c r="B198" s="40" t="s">
        <v>193</v>
      </c>
      <c r="C198" s="3" t="s">
        <v>11</v>
      </c>
      <c r="D198" s="13"/>
      <c r="E198" s="17"/>
      <c r="M198" s="86"/>
      <c r="N198" s="77"/>
    </row>
    <row r="199" spans="1:14" ht="31.5">
      <c r="A199" s="3" t="s">
        <v>194</v>
      </c>
      <c r="B199" s="40" t="s">
        <v>195</v>
      </c>
      <c r="C199" s="3" t="s">
        <v>125</v>
      </c>
      <c r="D199" s="13"/>
      <c r="E199" s="17"/>
      <c r="M199" s="86"/>
      <c r="N199" s="77"/>
    </row>
    <row r="200" spans="1:14" ht="31.5">
      <c r="A200" s="3" t="s">
        <v>196</v>
      </c>
      <c r="B200" s="40" t="s">
        <v>197</v>
      </c>
      <c r="C200" s="3" t="s">
        <v>125</v>
      </c>
      <c r="D200" s="13"/>
      <c r="E200" s="17"/>
      <c r="M200" s="86"/>
      <c r="N200" s="77"/>
    </row>
    <row r="201" spans="1:14" ht="31.5">
      <c r="A201" s="3" t="s">
        <v>198</v>
      </c>
      <c r="B201" s="40" t="s">
        <v>199</v>
      </c>
      <c r="C201" s="3" t="s">
        <v>125</v>
      </c>
      <c r="D201" s="13"/>
      <c r="E201" s="17"/>
      <c r="M201" s="86"/>
      <c r="N201" s="77"/>
    </row>
    <row r="202" spans="1:14" ht="31.5">
      <c r="A202" s="3" t="s">
        <v>282</v>
      </c>
      <c r="B202" s="40" t="s">
        <v>174</v>
      </c>
      <c r="C202" s="3" t="s">
        <v>125</v>
      </c>
      <c r="D202" s="13"/>
      <c r="E202" s="17"/>
      <c r="M202" s="86"/>
      <c r="N202" s="77"/>
    </row>
    <row r="203" spans="1:14" ht="15.75">
      <c r="A203" s="3" t="s">
        <v>162</v>
      </c>
      <c r="B203" s="10" t="s">
        <v>201</v>
      </c>
      <c r="C203" s="57" t="s">
        <v>11</v>
      </c>
      <c r="D203" s="52"/>
      <c r="E203" s="17"/>
      <c r="M203" s="86"/>
      <c r="N203" s="77"/>
    </row>
    <row r="204" spans="1:14" ht="15.75">
      <c r="A204" s="3" t="s">
        <v>164</v>
      </c>
      <c r="B204" s="10" t="s">
        <v>202</v>
      </c>
      <c r="C204" s="57" t="s">
        <v>11</v>
      </c>
      <c r="D204" s="52"/>
      <c r="E204" s="17"/>
      <c r="M204" s="86"/>
      <c r="N204" s="77"/>
    </row>
    <row r="205" spans="1:14" ht="15.75">
      <c r="A205" s="3" t="s">
        <v>166</v>
      </c>
      <c r="B205" s="10" t="s">
        <v>203</v>
      </c>
      <c r="C205" s="57" t="s">
        <v>11</v>
      </c>
      <c r="D205" s="52"/>
      <c r="E205" s="17"/>
      <c r="M205" s="86"/>
      <c r="N205" s="77"/>
    </row>
    <row r="206" spans="1:14" ht="15.75">
      <c r="A206" s="3" t="s">
        <v>168</v>
      </c>
      <c r="B206" s="10" t="s">
        <v>204</v>
      </c>
      <c r="C206" s="57" t="s">
        <v>11</v>
      </c>
      <c r="D206" s="52"/>
      <c r="E206" s="17"/>
      <c r="M206" s="86"/>
      <c r="N206" s="77"/>
    </row>
    <row r="207" spans="1:14" ht="15.75">
      <c r="A207" s="3" t="s">
        <v>171</v>
      </c>
      <c r="B207" s="10" t="s">
        <v>263</v>
      </c>
      <c r="C207" s="57" t="s">
        <v>11</v>
      </c>
      <c r="D207" s="52"/>
      <c r="E207" s="17"/>
      <c r="M207" s="86"/>
      <c r="N207" s="77"/>
    </row>
    <row r="208" spans="1:14" ht="15.75">
      <c r="A208" s="3" t="s">
        <v>173</v>
      </c>
      <c r="B208" s="10" t="s">
        <v>205</v>
      </c>
      <c r="C208" s="57" t="s">
        <v>11</v>
      </c>
      <c r="D208" s="52"/>
      <c r="E208" s="17"/>
      <c r="M208" s="86"/>
      <c r="N208" s="77"/>
    </row>
    <row r="209" spans="1:14" ht="15.75">
      <c r="A209" s="3" t="s">
        <v>207</v>
      </c>
      <c r="B209" s="10" t="s">
        <v>206</v>
      </c>
      <c r="C209" s="57" t="s">
        <v>11</v>
      </c>
      <c r="D209" s="52"/>
      <c r="E209" s="17"/>
      <c r="M209" s="86"/>
      <c r="N209" s="77"/>
    </row>
    <row r="210" spans="1:14" ht="15.75">
      <c r="A210" s="3" t="s">
        <v>264</v>
      </c>
      <c r="B210" s="10" t="s">
        <v>208</v>
      </c>
      <c r="C210" s="57" t="s">
        <v>11</v>
      </c>
      <c r="D210" s="52"/>
      <c r="E210" s="17"/>
      <c r="M210" s="86"/>
      <c r="N210" s="77"/>
    </row>
    <row r="211" spans="1:14" ht="15.75">
      <c r="A211" s="3"/>
      <c r="B211" s="18" t="s">
        <v>209</v>
      </c>
      <c r="C211" s="55"/>
      <c r="D211" s="19"/>
      <c r="E211" s="17"/>
      <c r="M211" s="86"/>
      <c r="N211" s="77"/>
    </row>
    <row r="212" spans="1:14" ht="15.75">
      <c r="A212" s="3" t="s">
        <v>265</v>
      </c>
      <c r="B212" s="10" t="s">
        <v>211</v>
      </c>
      <c r="C212" s="57" t="s">
        <v>11</v>
      </c>
      <c r="D212" s="52"/>
      <c r="E212" s="17"/>
      <c r="M212" s="86"/>
      <c r="N212" s="77"/>
    </row>
    <row r="213" spans="1:14" ht="15.75">
      <c r="A213" s="21"/>
      <c r="B213" s="14"/>
      <c r="C213" s="55"/>
      <c r="D213" s="17"/>
      <c r="E213" s="20"/>
      <c r="M213" s="86"/>
      <c r="N213" s="77"/>
    </row>
    <row r="214" spans="1:14" ht="15.75">
      <c r="A214" s="21" t="s">
        <v>212</v>
      </c>
      <c r="B214" s="18" t="s">
        <v>213</v>
      </c>
      <c r="C214" s="18"/>
      <c r="D214" s="52"/>
      <c r="E214" s="20"/>
      <c r="G214" s="63"/>
      <c r="M214" s="86"/>
      <c r="N214" s="77"/>
    </row>
    <row r="215" spans="1:14" ht="15.75">
      <c r="A215" s="56" t="s">
        <v>214</v>
      </c>
      <c r="B215" s="62" t="s">
        <v>215</v>
      </c>
      <c r="C215" s="10" t="s">
        <v>44</v>
      </c>
      <c r="D215" s="52"/>
      <c r="E215" s="11"/>
      <c r="G215" s="63"/>
      <c r="M215" s="86"/>
      <c r="N215" s="77"/>
    </row>
    <row r="216" spans="1:14" ht="15.75">
      <c r="A216" s="56" t="s">
        <v>216</v>
      </c>
      <c r="B216" s="64" t="s">
        <v>217</v>
      </c>
      <c r="C216" s="10" t="s">
        <v>44</v>
      </c>
      <c r="D216" s="52"/>
      <c r="E216" s="11"/>
      <c r="G216" s="63"/>
      <c r="M216" s="86"/>
      <c r="N216" s="77"/>
    </row>
    <row r="217" spans="1:14" ht="15.75">
      <c r="A217" s="56" t="s">
        <v>218</v>
      </c>
      <c r="B217" s="64" t="s">
        <v>283</v>
      </c>
      <c r="C217" s="10" t="s">
        <v>44</v>
      </c>
      <c r="D217" s="52"/>
      <c r="E217" s="11"/>
      <c r="M217" s="86"/>
      <c r="N217" s="77"/>
    </row>
    <row r="218" spans="1:14" ht="15.75">
      <c r="A218" s="56" t="s">
        <v>220</v>
      </c>
      <c r="B218" s="62" t="s">
        <v>221</v>
      </c>
      <c r="C218" s="10" t="s">
        <v>44</v>
      </c>
      <c r="D218" s="13"/>
      <c r="E218" s="11"/>
      <c r="M218" s="86"/>
      <c r="N218" s="77"/>
    </row>
    <row r="219" spans="1:14" ht="15.75">
      <c r="A219" s="21"/>
      <c r="B219" s="14"/>
      <c r="C219" s="18"/>
      <c r="D219" s="19"/>
      <c r="E219" s="20"/>
      <c r="M219" s="86"/>
      <c r="N219" s="77"/>
    </row>
    <row r="220" spans="1:14" ht="15.75">
      <c r="A220" s="3"/>
      <c r="B220" s="37"/>
      <c r="C220" s="3"/>
      <c r="D220" s="13"/>
      <c r="E220" s="6"/>
      <c r="M220" s="86"/>
      <c r="N220" s="77"/>
    </row>
    <row r="221" spans="1:14" ht="15.75">
      <c r="A221" s="21"/>
      <c r="B221" s="18"/>
      <c r="C221" s="18"/>
      <c r="D221" s="19"/>
      <c r="E221" s="20"/>
      <c r="N221" s="77"/>
    </row>
    <row r="222" spans="1:14">
      <c r="N222" s="77"/>
    </row>
    <row r="223" spans="1:14">
      <c r="N223" s="77"/>
    </row>
    <row r="224" spans="1:14" ht="15.75">
      <c r="A224" s="95" t="s">
        <v>284</v>
      </c>
      <c r="B224" s="95"/>
      <c r="C224" s="95"/>
      <c r="D224" s="95"/>
      <c r="E224" s="95"/>
      <c r="N224" s="77"/>
    </row>
    <row r="225" spans="1:14">
      <c r="N225" s="77"/>
    </row>
    <row r="226" spans="1:14">
      <c r="N226" s="77"/>
    </row>
    <row r="227" spans="1:14" ht="31.5">
      <c r="A227" s="5" t="s">
        <v>39</v>
      </c>
      <c r="B227" s="5" t="s">
        <v>40</v>
      </c>
      <c r="C227" s="5" t="s">
        <v>41</v>
      </c>
      <c r="D227" s="91" t="s">
        <v>5</v>
      </c>
      <c r="E227" s="91" t="s">
        <v>6</v>
      </c>
      <c r="N227" s="77"/>
    </row>
    <row r="228" spans="1:14" ht="15.75">
      <c r="A228" s="5" t="s">
        <v>7</v>
      </c>
      <c r="B228" s="7" t="s">
        <v>42</v>
      </c>
      <c r="C228" s="3"/>
      <c r="D228" s="8"/>
      <c r="E228" s="8"/>
      <c r="N228" s="77"/>
    </row>
    <row r="229" spans="1:14" ht="16.5">
      <c r="A229" s="9" t="s">
        <v>9</v>
      </c>
      <c r="B229" s="10" t="s">
        <v>43</v>
      </c>
      <c r="C229" s="3" t="s">
        <v>44</v>
      </c>
      <c r="D229" s="11"/>
      <c r="E229" s="11"/>
      <c r="M229" s="88"/>
      <c r="N229" s="77"/>
    </row>
    <row r="230" spans="1:14" ht="63">
      <c r="A230" s="9" t="s">
        <v>45</v>
      </c>
      <c r="B230" s="12" t="s">
        <v>46</v>
      </c>
      <c r="C230" s="9" t="s">
        <v>16</v>
      </c>
      <c r="D230" s="13"/>
      <c r="E230" s="17"/>
      <c r="M230" s="88"/>
      <c r="N230" s="77"/>
    </row>
    <row r="231" spans="1:14" ht="16.5">
      <c r="A231" s="9" t="s">
        <v>47</v>
      </c>
      <c r="B231" s="10" t="s">
        <v>48</v>
      </c>
      <c r="C231" s="3" t="s">
        <v>49</v>
      </c>
      <c r="D231" s="13"/>
      <c r="E231" s="11"/>
      <c r="M231" s="88"/>
      <c r="N231" s="77"/>
    </row>
    <row r="232" spans="1:14" ht="16.5">
      <c r="A232" s="9" t="s">
        <v>50</v>
      </c>
      <c r="B232" s="10" t="s">
        <v>51</v>
      </c>
      <c r="C232" s="3" t="s">
        <v>49</v>
      </c>
      <c r="D232" s="13"/>
      <c r="E232" s="11"/>
      <c r="M232" s="88"/>
      <c r="N232" s="77"/>
    </row>
    <row r="233" spans="1:14" ht="16.5">
      <c r="A233" s="9" t="s">
        <v>53</v>
      </c>
      <c r="B233" s="10" t="s">
        <v>54</v>
      </c>
      <c r="C233" s="3" t="s">
        <v>49</v>
      </c>
      <c r="D233" s="13"/>
      <c r="E233" s="11"/>
      <c r="M233" s="88"/>
      <c r="N233" s="77"/>
    </row>
    <row r="234" spans="1:14" ht="16.5">
      <c r="A234" s="9" t="s">
        <v>55</v>
      </c>
      <c r="B234" s="10" t="s">
        <v>56</v>
      </c>
      <c r="C234" s="3" t="s">
        <v>49</v>
      </c>
      <c r="D234" s="13"/>
      <c r="E234" s="11"/>
      <c r="M234" s="88"/>
      <c r="N234" s="77"/>
    </row>
    <row r="235" spans="1:14" ht="16.5">
      <c r="A235" s="3"/>
      <c r="B235" s="14"/>
      <c r="C235" s="3"/>
      <c r="D235" s="8"/>
      <c r="E235" s="15"/>
      <c r="G235" s="47" t="s">
        <v>57</v>
      </c>
      <c r="H235" s="47" t="s">
        <v>58</v>
      </c>
      <c r="I235" s="47" t="s">
        <v>59</v>
      </c>
      <c r="J235" s="47" t="s">
        <v>60</v>
      </c>
      <c r="M235" s="88"/>
      <c r="N235" s="77"/>
    </row>
    <row r="236" spans="1:14" ht="16.5">
      <c r="A236" s="5" t="s">
        <v>12</v>
      </c>
      <c r="B236" s="7" t="s">
        <v>61</v>
      </c>
      <c r="C236" s="3"/>
      <c r="D236" s="8"/>
      <c r="E236" s="8"/>
      <c r="G236" s="47">
        <f>60+13.8</f>
        <v>73.8</v>
      </c>
      <c r="H236" s="47">
        <f>32+17.15</f>
        <v>49.15</v>
      </c>
      <c r="I236" s="47">
        <v>0</v>
      </c>
      <c r="J236" s="47">
        <v>0</v>
      </c>
      <c r="M236" s="88"/>
      <c r="N236" s="77"/>
    </row>
    <row r="237" spans="1:14" ht="31.5">
      <c r="A237" s="3" t="s">
        <v>14</v>
      </c>
      <c r="B237" s="40" t="s">
        <v>62</v>
      </c>
      <c r="C237" s="3" t="s">
        <v>49</v>
      </c>
      <c r="D237" s="13"/>
      <c r="E237" s="13"/>
      <c r="G237" s="47">
        <f>+G236+I236</f>
        <v>73.8</v>
      </c>
      <c r="H237" s="47"/>
      <c r="M237" s="88"/>
      <c r="N237" s="77"/>
    </row>
    <row r="238" spans="1:14" ht="31.5">
      <c r="A238" s="3" t="s">
        <v>17</v>
      </c>
      <c r="B238" s="40" t="s">
        <v>63</v>
      </c>
      <c r="C238" s="3" t="s">
        <v>30</v>
      </c>
      <c r="D238" s="13"/>
      <c r="E238" s="13"/>
      <c r="G238" s="47"/>
      <c r="H238" s="47"/>
      <c r="M238" s="88"/>
      <c r="N238" s="77"/>
    </row>
    <row r="239" spans="1:14" ht="31.5">
      <c r="A239" s="3" t="s">
        <v>64</v>
      </c>
      <c r="B239" s="40" t="s">
        <v>65</v>
      </c>
      <c r="C239" s="3" t="s">
        <v>49</v>
      </c>
      <c r="D239" s="13"/>
      <c r="E239" s="13"/>
      <c r="G239" s="47"/>
      <c r="H239" s="47"/>
      <c r="M239" s="88"/>
      <c r="N239" s="77"/>
    </row>
    <row r="240" spans="1:14" ht="16.5">
      <c r="A240" s="3" t="s">
        <v>66</v>
      </c>
      <c r="B240" s="16" t="s">
        <v>67</v>
      </c>
      <c r="C240" s="3" t="s">
        <v>49</v>
      </c>
      <c r="D240" s="13"/>
      <c r="E240" s="13"/>
      <c r="G240" s="47"/>
      <c r="H240" s="47"/>
      <c r="M240" s="88"/>
      <c r="N240" s="77"/>
    </row>
    <row r="241" spans="1:14" ht="16.5">
      <c r="A241" s="3" t="s">
        <v>68</v>
      </c>
      <c r="B241" s="16" t="s">
        <v>69</v>
      </c>
      <c r="C241" s="3" t="s">
        <v>49</v>
      </c>
      <c r="D241" s="13"/>
      <c r="E241" s="13"/>
      <c r="G241" s="47" t="s">
        <v>70</v>
      </c>
      <c r="H241" s="47" t="s">
        <v>71</v>
      </c>
      <c r="I241" s="47" t="s">
        <v>277</v>
      </c>
      <c r="J241" s="47" t="s">
        <v>285</v>
      </c>
      <c r="K241" s="47" t="s">
        <v>286</v>
      </c>
      <c r="L241" s="47" t="s">
        <v>287</v>
      </c>
      <c r="M241" s="88"/>
      <c r="N241" s="77"/>
    </row>
    <row r="242" spans="1:14" ht="16.5">
      <c r="A242" s="3" t="s">
        <v>73</v>
      </c>
      <c r="B242" s="16" t="s">
        <v>74</v>
      </c>
      <c r="C242" s="3" t="s">
        <v>75</v>
      </c>
      <c r="D242" s="13"/>
      <c r="E242" s="13"/>
      <c r="G242" s="47">
        <f>33.2+0.85+7.15</f>
        <v>41.2</v>
      </c>
      <c r="H242" s="47">
        <v>38.6</v>
      </c>
      <c r="I242" s="47">
        <v>0</v>
      </c>
      <c r="J242">
        <v>26.15</v>
      </c>
      <c r="K242" s="47">
        <v>12.45</v>
      </c>
      <c r="L242">
        <f>1.2+1.5</f>
        <v>2.7</v>
      </c>
      <c r="M242" s="88"/>
      <c r="N242" s="77"/>
    </row>
    <row r="243" spans="1:14" ht="16.5">
      <c r="A243" s="3" t="s">
        <v>76</v>
      </c>
      <c r="B243" s="16" t="s">
        <v>77</v>
      </c>
      <c r="C243" s="3" t="s">
        <v>49</v>
      </c>
      <c r="D243" s="13"/>
      <c r="E243" s="13"/>
      <c r="G243" s="47" t="s">
        <v>231</v>
      </c>
      <c r="H243" s="47" t="s">
        <v>288</v>
      </c>
      <c r="M243" s="88"/>
      <c r="N243" s="77"/>
    </row>
    <row r="244" spans="1:14" ht="16.5">
      <c r="A244" s="3" t="s">
        <v>78</v>
      </c>
      <c r="B244" s="16" t="s">
        <v>79</v>
      </c>
      <c r="C244" s="3" t="s">
        <v>49</v>
      </c>
      <c r="D244" s="13"/>
      <c r="E244" s="13"/>
      <c r="G244" s="47">
        <f>37.7+0.85</f>
        <v>38.550000000000004</v>
      </c>
      <c r="H244" s="47">
        <v>6.35</v>
      </c>
      <c r="M244" s="88"/>
      <c r="N244" s="77"/>
    </row>
    <row r="245" spans="1:14" ht="31.5">
      <c r="A245" s="3" t="s">
        <v>80</v>
      </c>
      <c r="B245" s="40" t="s">
        <v>81</v>
      </c>
      <c r="C245" s="3" t="s">
        <v>49</v>
      </c>
      <c r="D245" s="13"/>
      <c r="E245" s="13"/>
      <c r="G245" s="47"/>
      <c r="H245" s="47"/>
      <c r="M245" s="88"/>
      <c r="N245" s="77"/>
    </row>
    <row r="246" spans="1:14" ht="16.5">
      <c r="A246" s="3"/>
      <c r="B246" s="14"/>
      <c r="C246" s="3"/>
      <c r="D246" s="4"/>
      <c r="E246" s="15"/>
      <c r="M246" s="88"/>
      <c r="N246" s="77"/>
    </row>
    <row r="247" spans="1:14" ht="16.5">
      <c r="A247" s="5" t="s">
        <v>20</v>
      </c>
      <c r="B247" s="49" t="s">
        <v>86</v>
      </c>
      <c r="C247" s="3"/>
      <c r="D247" s="13"/>
      <c r="E247" s="8"/>
      <c r="M247" s="88"/>
      <c r="N247" s="77"/>
    </row>
    <row r="248" spans="1:14" ht="31.5">
      <c r="A248" s="3" t="s">
        <v>22</v>
      </c>
      <c r="B248" s="50" t="s">
        <v>87</v>
      </c>
      <c r="C248" s="3" t="s">
        <v>44</v>
      </c>
      <c r="D248" s="13"/>
      <c r="E248" s="13"/>
      <c r="M248" s="88"/>
      <c r="N248" s="77"/>
    </row>
    <row r="249" spans="1:14" ht="16.5">
      <c r="A249" s="3" t="s">
        <v>25</v>
      </c>
      <c r="B249" s="16" t="s">
        <v>88</v>
      </c>
      <c r="C249" s="3" t="s">
        <v>49</v>
      </c>
      <c r="D249" s="13"/>
      <c r="E249" s="13"/>
      <c r="M249" s="88"/>
      <c r="N249" s="77"/>
    </row>
    <row r="250" spans="1:14" ht="16.5">
      <c r="A250" s="3" t="s">
        <v>28</v>
      </c>
      <c r="B250" s="16" t="s">
        <v>89</v>
      </c>
      <c r="C250" s="3" t="s">
        <v>49</v>
      </c>
      <c r="D250" s="13"/>
      <c r="E250" s="13"/>
      <c r="M250" s="88"/>
      <c r="N250" s="77"/>
    </row>
    <row r="251" spans="1:14" ht="16.5">
      <c r="A251" s="3"/>
      <c r="B251" s="14"/>
      <c r="C251" s="3"/>
      <c r="D251" s="48"/>
      <c r="E251" s="15"/>
      <c r="M251" s="88"/>
      <c r="N251" s="77"/>
    </row>
    <row r="252" spans="1:14" ht="16.5">
      <c r="A252" s="5" t="s">
        <v>90</v>
      </c>
      <c r="B252" s="7" t="s">
        <v>91</v>
      </c>
      <c r="C252" s="3"/>
      <c r="E252" s="8"/>
      <c r="M252" s="88"/>
      <c r="N252" s="77"/>
    </row>
    <row r="253" spans="1:14" ht="16.5">
      <c r="A253" s="3" t="s">
        <v>35</v>
      </c>
      <c r="B253" s="16" t="s">
        <v>92</v>
      </c>
      <c r="C253" s="3" t="s">
        <v>75</v>
      </c>
      <c r="D253" s="13"/>
      <c r="E253" s="13"/>
      <c r="M253" s="88"/>
      <c r="N253" s="77"/>
    </row>
    <row r="254" spans="1:14" ht="16.5">
      <c r="A254" s="3" t="s">
        <v>93</v>
      </c>
      <c r="B254" s="16" t="s">
        <v>94</v>
      </c>
      <c r="C254" s="3" t="s">
        <v>49</v>
      </c>
      <c r="D254" s="13"/>
      <c r="E254" s="13"/>
      <c r="M254" s="88"/>
      <c r="N254" s="77"/>
    </row>
    <row r="255" spans="1:14" ht="16.5">
      <c r="A255" s="3" t="s">
        <v>95</v>
      </c>
      <c r="B255" s="16" t="s">
        <v>96</v>
      </c>
      <c r="C255" s="3" t="s">
        <v>49</v>
      </c>
      <c r="D255" s="13"/>
      <c r="E255" s="13"/>
      <c r="M255" s="88"/>
      <c r="N255" s="77"/>
    </row>
    <row r="256" spans="1:14" ht="16.5">
      <c r="A256" s="3" t="s">
        <v>97</v>
      </c>
      <c r="B256" s="16" t="s">
        <v>98</v>
      </c>
      <c r="C256" s="3" t="s">
        <v>49</v>
      </c>
      <c r="D256" s="13"/>
      <c r="E256" s="13"/>
      <c r="M256" s="88"/>
      <c r="N256" s="77"/>
    </row>
    <row r="257" spans="1:14" ht="47.25">
      <c r="A257" s="3" t="s">
        <v>99</v>
      </c>
      <c r="B257" s="40" t="s">
        <v>100</v>
      </c>
      <c r="C257" s="3" t="s">
        <v>49</v>
      </c>
      <c r="D257" s="13"/>
      <c r="E257" s="13"/>
      <c r="M257" s="88"/>
      <c r="N257" s="77"/>
    </row>
    <row r="258" spans="1:14" ht="16.5">
      <c r="A258" s="3"/>
      <c r="B258" s="14"/>
      <c r="C258" s="3"/>
      <c r="D258" s="48"/>
      <c r="E258" s="15"/>
      <c r="M258" s="88"/>
      <c r="N258" s="77"/>
    </row>
    <row r="259" spans="1:14" ht="16.5">
      <c r="A259" s="5" t="s">
        <v>102</v>
      </c>
      <c r="B259" s="7" t="s">
        <v>103</v>
      </c>
      <c r="C259" s="3"/>
      <c r="D259" s="13"/>
      <c r="E259" s="8"/>
      <c r="M259" s="88"/>
      <c r="N259" s="77"/>
    </row>
    <row r="260" spans="1:14" ht="16.5">
      <c r="A260" s="3" t="s">
        <v>104</v>
      </c>
      <c r="B260" s="16" t="s">
        <v>105</v>
      </c>
      <c r="C260" s="3" t="s">
        <v>75</v>
      </c>
      <c r="D260" s="13"/>
      <c r="E260" s="13"/>
      <c r="G260">
        <f>32</f>
        <v>32</v>
      </c>
      <c r="M260" s="88"/>
      <c r="N260" s="77"/>
    </row>
    <row r="261" spans="1:14" ht="16.5">
      <c r="A261" s="3" t="s">
        <v>106</v>
      </c>
      <c r="B261" s="16" t="s">
        <v>107</v>
      </c>
      <c r="C261" s="3" t="s">
        <v>75</v>
      </c>
      <c r="D261" s="13"/>
      <c r="E261" s="13"/>
      <c r="G261">
        <f>1.86+14.85+2.22+3.95+8.01+15.48</f>
        <v>46.370000000000005</v>
      </c>
      <c r="M261" s="88"/>
      <c r="N261" s="77"/>
    </row>
    <row r="262" spans="1:14" ht="16.5">
      <c r="A262" s="3" t="s">
        <v>108</v>
      </c>
      <c r="B262" s="16" t="s">
        <v>109</v>
      </c>
      <c r="C262" s="3" t="s">
        <v>110</v>
      </c>
      <c r="D262" s="13"/>
      <c r="E262" s="13"/>
      <c r="M262" s="88"/>
      <c r="N262" s="77"/>
    </row>
    <row r="263" spans="1:14" ht="16.5">
      <c r="A263" s="3" t="s">
        <v>111</v>
      </c>
      <c r="B263" s="16" t="s">
        <v>112</v>
      </c>
      <c r="C263" s="3" t="s">
        <v>11</v>
      </c>
      <c r="D263" s="13"/>
      <c r="E263" s="13"/>
      <c r="M263" s="88"/>
      <c r="N263" s="77"/>
    </row>
    <row r="264" spans="1:14" ht="31.5">
      <c r="A264" s="3" t="s">
        <v>113</v>
      </c>
      <c r="B264" s="51" t="s">
        <v>114</v>
      </c>
      <c r="C264" s="3" t="s">
        <v>75</v>
      </c>
      <c r="D264" s="13"/>
      <c r="E264" s="13"/>
      <c r="M264" s="88"/>
      <c r="N264" s="77"/>
    </row>
    <row r="265" spans="1:14" ht="31.5">
      <c r="A265" s="3" t="s">
        <v>115</v>
      </c>
      <c r="B265" s="51" t="s">
        <v>116</v>
      </c>
      <c r="C265" s="3" t="s">
        <v>75</v>
      </c>
      <c r="D265" s="13"/>
      <c r="E265" s="13"/>
      <c r="M265" s="88"/>
      <c r="N265" s="77"/>
    </row>
    <row r="266" spans="1:14" ht="16.5">
      <c r="A266" s="3"/>
      <c r="B266" s="14"/>
      <c r="C266" s="3"/>
      <c r="D266" s="19"/>
      <c r="E266" s="15"/>
      <c r="M266" s="88"/>
      <c r="N266" s="77"/>
    </row>
    <row r="267" spans="1:14" ht="16.5">
      <c r="A267" s="5" t="s">
        <v>117</v>
      </c>
      <c r="B267" s="18" t="s">
        <v>118</v>
      </c>
      <c r="C267" s="18"/>
      <c r="D267" s="13"/>
      <c r="E267" s="20"/>
      <c r="M267" s="88"/>
      <c r="N267" s="77"/>
    </row>
    <row r="268" spans="1:14" ht="31.5">
      <c r="A268" s="3" t="s">
        <v>119</v>
      </c>
      <c r="B268" s="40" t="s">
        <v>120</v>
      </c>
      <c r="C268" s="3" t="s">
        <v>44</v>
      </c>
      <c r="D268" s="13"/>
      <c r="E268" s="13"/>
      <c r="M268" s="88"/>
      <c r="N268" s="77"/>
    </row>
    <row r="269" spans="1:14" ht="31.5">
      <c r="A269" s="3" t="s">
        <v>123</v>
      </c>
      <c r="B269" s="40" t="s">
        <v>239</v>
      </c>
      <c r="C269" s="3" t="s">
        <v>125</v>
      </c>
      <c r="D269" s="13"/>
      <c r="E269" s="13"/>
      <c r="M269" s="88"/>
      <c r="N269" s="77"/>
    </row>
    <row r="270" spans="1:14" ht="16.5">
      <c r="A270" s="3" t="s">
        <v>126</v>
      </c>
      <c r="B270" s="16" t="s">
        <v>280</v>
      </c>
      <c r="C270" s="3" t="s">
        <v>125</v>
      </c>
      <c r="D270" s="13"/>
      <c r="E270" s="13"/>
      <c r="M270" s="88"/>
      <c r="N270" s="77"/>
    </row>
    <row r="271" spans="1:14" ht="16.5">
      <c r="A271" s="3" t="s">
        <v>128</v>
      </c>
      <c r="B271" s="16" t="s">
        <v>129</v>
      </c>
      <c r="C271" s="3" t="s">
        <v>125</v>
      </c>
      <c r="D271" s="13"/>
      <c r="E271" s="13"/>
      <c r="M271" s="88"/>
      <c r="N271" s="77"/>
    </row>
    <row r="272" spans="1:14" ht="16.5">
      <c r="A272" s="3" t="s">
        <v>130</v>
      </c>
      <c r="B272" s="40" t="s">
        <v>131</v>
      </c>
      <c r="C272" s="3" t="s">
        <v>110</v>
      </c>
      <c r="D272" s="52"/>
      <c r="E272" s="13"/>
      <c r="M272" s="88"/>
      <c r="N272" s="77"/>
    </row>
    <row r="273" spans="1:14" ht="16.5">
      <c r="A273" s="21"/>
      <c r="B273" s="37"/>
      <c r="C273" s="18"/>
      <c r="D273" s="19"/>
      <c r="E273" s="15"/>
      <c r="M273" s="88"/>
      <c r="N273" s="77"/>
    </row>
    <row r="274" spans="1:14" ht="16.5">
      <c r="A274" s="5" t="s">
        <v>132</v>
      </c>
      <c r="B274" s="18" t="s">
        <v>133</v>
      </c>
      <c r="C274" s="18"/>
      <c r="D274" s="17"/>
      <c r="E274" s="20"/>
      <c r="M274" s="88"/>
      <c r="N274" s="77"/>
    </row>
    <row r="275" spans="1:14" ht="16.5">
      <c r="A275" s="21"/>
      <c r="B275" s="18" t="s">
        <v>241</v>
      </c>
      <c r="C275" s="18"/>
      <c r="D275" s="17"/>
      <c r="E275" s="20"/>
      <c r="M275" s="88"/>
      <c r="N275" s="77"/>
    </row>
    <row r="276" spans="1:14" ht="31.5">
      <c r="A276" s="3" t="s">
        <v>135</v>
      </c>
      <c r="B276" s="40" t="s">
        <v>289</v>
      </c>
      <c r="C276" s="57" t="s">
        <v>11</v>
      </c>
      <c r="D276" s="17"/>
      <c r="E276" s="17"/>
      <c r="M276" s="88"/>
      <c r="N276" s="77"/>
    </row>
    <row r="277" spans="1:14" ht="16.5">
      <c r="A277" s="21"/>
      <c r="B277" s="18" t="s">
        <v>134</v>
      </c>
      <c r="C277" s="55"/>
      <c r="D277" s="17"/>
      <c r="E277" s="17"/>
      <c r="M277" s="88"/>
      <c r="N277" s="77"/>
    </row>
    <row r="278" spans="1:14" ht="31.5">
      <c r="A278" s="3" t="s">
        <v>290</v>
      </c>
      <c r="B278" s="40" t="s">
        <v>291</v>
      </c>
      <c r="C278" s="57" t="s">
        <v>11</v>
      </c>
      <c r="D278" s="17"/>
      <c r="E278" s="17"/>
      <c r="M278" s="88"/>
      <c r="N278" s="77"/>
    </row>
    <row r="279" spans="1:14" ht="31.5">
      <c r="A279" s="3" t="s">
        <v>139</v>
      </c>
      <c r="B279" s="40" t="s">
        <v>246</v>
      </c>
      <c r="C279" s="57" t="s">
        <v>11</v>
      </c>
      <c r="D279" s="17"/>
      <c r="E279" s="17"/>
      <c r="M279" s="88"/>
      <c r="N279" s="77"/>
    </row>
    <row r="280" spans="1:14" ht="16.5">
      <c r="A280" s="3" t="s">
        <v>141</v>
      </c>
      <c r="B280" s="53" t="s">
        <v>248</v>
      </c>
      <c r="C280" s="57" t="s">
        <v>11</v>
      </c>
      <c r="D280" s="17"/>
      <c r="E280" s="17"/>
      <c r="M280" s="88"/>
      <c r="N280" s="77"/>
    </row>
    <row r="281" spans="1:14" ht="31.5">
      <c r="A281" s="3" t="s">
        <v>143</v>
      </c>
      <c r="B281" s="53" t="s">
        <v>250</v>
      </c>
      <c r="C281" s="57" t="s">
        <v>11</v>
      </c>
      <c r="D281" s="17"/>
      <c r="E281" s="17"/>
      <c r="M281" s="88"/>
      <c r="N281" s="77"/>
    </row>
    <row r="282" spans="1:14" ht="16.5">
      <c r="A282" s="21"/>
      <c r="B282" s="14"/>
      <c r="C282" s="55"/>
      <c r="D282" s="52"/>
      <c r="E282" s="20"/>
      <c r="M282" s="88"/>
      <c r="N282" s="77"/>
    </row>
    <row r="283" spans="1:14" ht="16.5">
      <c r="A283" s="21" t="s">
        <v>147</v>
      </c>
      <c r="B283" s="18" t="s">
        <v>148</v>
      </c>
      <c r="C283" s="55"/>
      <c r="D283" s="52"/>
      <c r="E283" s="20"/>
      <c r="M283" s="88"/>
      <c r="N283" s="77"/>
    </row>
    <row r="284" spans="1:14" ht="16.5">
      <c r="A284" s="56" t="s">
        <v>149</v>
      </c>
      <c r="B284" s="54" t="s">
        <v>251</v>
      </c>
      <c r="C284" s="57" t="s">
        <v>75</v>
      </c>
      <c r="D284" s="52"/>
      <c r="E284" s="52"/>
      <c r="M284" s="88"/>
      <c r="N284" s="77"/>
    </row>
    <row r="285" spans="1:14" ht="16.5">
      <c r="A285" s="18"/>
      <c r="B285" s="14"/>
      <c r="C285" s="55"/>
      <c r="D285" s="52"/>
      <c r="E285" s="19"/>
      <c r="M285" s="88"/>
      <c r="N285" s="77"/>
    </row>
    <row r="286" spans="1:14" ht="16.5">
      <c r="A286" s="21" t="s">
        <v>151</v>
      </c>
      <c r="B286" s="18" t="s">
        <v>152</v>
      </c>
      <c r="C286" s="55"/>
      <c r="D286" s="11"/>
      <c r="E286" s="20"/>
      <c r="M286" s="88"/>
      <c r="N286" s="77"/>
    </row>
    <row r="287" spans="1:14" ht="47.25">
      <c r="A287" s="3" t="s">
        <v>154</v>
      </c>
      <c r="B287" s="40" t="s">
        <v>292</v>
      </c>
      <c r="C287" s="3" t="s">
        <v>16</v>
      </c>
      <c r="D287" s="13"/>
      <c r="E287" s="17"/>
      <c r="M287" s="88"/>
      <c r="N287" s="77"/>
    </row>
    <row r="288" spans="1:14" ht="16.5">
      <c r="A288" s="3" t="s">
        <v>158</v>
      </c>
      <c r="B288" s="59" t="s">
        <v>175</v>
      </c>
      <c r="C288" s="3"/>
      <c r="D288" s="13"/>
      <c r="E288" s="17"/>
      <c r="M288" s="88"/>
      <c r="N288" s="77"/>
    </row>
    <row r="289" spans="1:14" ht="16.5">
      <c r="A289" s="3" t="s">
        <v>176</v>
      </c>
      <c r="B289" s="40" t="s">
        <v>177</v>
      </c>
      <c r="C289" s="3" t="s">
        <v>125</v>
      </c>
      <c r="D289" s="13"/>
      <c r="E289" s="17"/>
      <c r="M289" s="88"/>
      <c r="N289" s="77"/>
    </row>
    <row r="290" spans="1:14" ht="16.5">
      <c r="A290" s="3" t="s">
        <v>178</v>
      </c>
      <c r="B290" s="40" t="s">
        <v>179</v>
      </c>
      <c r="C290" s="3" t="s">
        <v>11</v>
      </c>
      <c r="D290" s="13"/>
      <c r="E290" s="17"/>
      <c r="M290" s="88"/>
      <c r="N290" s="77"/>
    </row>
    <row r="291" spans="1:14" ht="16.5">
      <c r="A291" s="3" t="s">
        <v>180</v>
      </c>
      <c r="B291" s="40" t="s">
        <v>181</v>
      </c>
      <c r="C291" s="3" t="s">
        <v>11</v>
      </c>
      <c r="D291" s="13"/>
      <c r="E291" s="17"/>
      <c r="M291" s="88"/>
      <c r="N291" s="77"/>
    </row>
    <row r="292" spans="1:14" ht="16.5">
      <c r="A292" s="3" t="s">
        <v>160</v>
      </c>
      <c r="B292" s="59" t="s">
        <v>293</v>
      </c>
      <c r="C292" s="3"/>
      <c r="D292" s="13"/>
      <c r="E292" s="17"/>
      <c r="M292" s="88"/>
      <c r="N292" s="77"/>
    </row>
    <row r="293" spans="1:14" ht="16.5">
      <c r="A293" s="3" t="s">
        <v>183</v>
      </c>
      <c r="B293" s="40" t="s">
        <v>184</v>
      </c>
      <c r="C293" s="3" t="s">
        <v>125</v>
      </c>
      <c r="D293" s="13"/>
      <c r="E293" s="17"/>
      <c r="M293" s="88"/>
      <c r="N293" s="77"/>
    </row>
    <row r="294" spans="1:14" ht="16.5">
      <c r="A294" s="3" t="s">
        <v>185</v>
      </c>
      <c r="B294" s="40" t="s">
        <v>186</v>
      </c>
      <c r="C294" s="3" t="s">
        <v>125</v>
      </c>
      <c r="D294" s="13"/>
      <c r="E294" s="17"/>
      <c r="M294" s="88"/>
      <c r="N294" s="77"/>
    </row>
    <row r="295" spans="1:14" ht="16.5">
      <c r="A295" s="3" t="s">
        <v>187</v>
      </c>
      <c r="B295" s="40" t="s">
        <v>188</v>
      </c>
      <c r="C295" s="3" t="s">
        <v>125</v>
      </c>
      <c r="D295" s="13"/>
      <c r="E295" s="17"/>
      <c r="M295" s="88"/>
      <c r="N295" s="77"/>
    </row>
    <row r="296" spans="1:14" ht="47.25">
      <c r="A296" s="3" t="s">
        <v>189</v>
      </c>
      <c r="B296" s="40" t="s">
        <v>190</v>
      </c>
      <c r="C296" s="3" t="s">
        <v>191</v>
      </c>
      <c r="D296" s="13"/>
      <c r="E296" s="17"/>
      <c r="M296" s="88"/>
      <c r="N296" s="77"/>
    </row>
    <row r="297" spans="1:14" ht="47.25">
      <c r="A297" s="3" t="s">
        <v>192</v>
      </c>
      <c r="B297" s="40" t="s">
        <v>193</v>
      </c>
      <c r="C297" s="3" t="s">
        <v>11</v>
      </c>
      <c r="D297" s="13"/>
      <c r="E297" s="17"/>
      <c r="M297" s="88"/>
      <c r="N297" s="77"/>
    </row>
    <row r="298" spans="1:14" ht="31.5">
      <c r="A298" s="3" t="s">
        <v>194</v>
      </c>
      <c r="B298" s="40" t="s">
        <v>195</v>
      </c>
      <c r="C298" s="3" t="s">
        <v>125</v>
      </c>
      <c r="D298" s="13"/>
      <c r="E298" s="17"/>
      <c r="M298" s="88"/>
      <c r="N298" s="77"/>
    </row>
    <row r="299" spans="1:14" ht="31.5">
      <c r="A299" s="3" t="s">
        <v>196</v>
      </c>
      <c r="B299" s="40" t="s">
        <v>197</v>
      </c>
      <c r="C299" s="3" t="s">
        <v>125</v>
      </c>
      <c r="D299" s="13"/>
      <c r="E299" s="17"/>
      <c r="M299" s="88"/>
      <c r="N299" s="77"/>
    </row>
    <row r="300" spans="1:14" ht="31.5">
      <c r="A300" s="3" t="s">
        <v>198</v>
      </c>
      <c r="B300" s="40" t="s">
        <v>199</v>
      </c>
      <c r="C300" s="3" t="s">
        <v>125</v>
      </c>
      <c r="D300" s="13"/>
      <c r="E300" s="17"/>
      <c r="M300" s="88"/>
      <c r="N300" s="77"/>
    </row>
    <row r="301" spans="1:14" ht="31.5">
      <c r="A301" s="3" t="s">
        <v>282</v>
      </c>
      <c r="B301" s="40" t="s">
        <v>174</v>
      </c>
      <c r="C301" s="3" t="s">
        <v>125</v>
      </c>
      <c r="D301" s="13"/>
      <c r="E301" s="17"/>
      <c r="M301" s="88"/>
      <c r="N301" s="77"/>
    </row>
    <row r="302" spans="1:14" ht="16.5">
      <c r="A302" s="3" t="s">
        <v>162</v>
      </c>
      <c r="B302" s="10" t="s">
        <v>201</v>
      </c>
      <c r="C302" s="57" t="s">
        <v>11</v>
      </c>
      <c r="D302" s="52"/>
      <c r="E302" s="17"/>
      <c r="M302" s="88"/>
      <c r="N302" s="77"/>
    </row>
    <row r="303" spans="1:14" ht="16.5">
      <c r="A303" s="3" t="s">
        <v>164</v>
      </c>
      <c r="B303" s="10" t="s">
        <v>202</v>
      </c>
      <c r="C303" s="57" t="s">
        <v>11</v>
      </c>
      <c r="D303" s="52"/>
      <c r="E303" s="17"/>
      <c r="M303" s="88"/>
      <c r="N303" s="77"/>
    </row>
    <row r="304" spans="1:14" ht="16.5">
      <c r="A304" s="3" t="s">
        <v>166</v>
      </c>
      <c r="B304" s="10" t="s">
        <v>203</v>
      </c>
      <c r="C304" s="57" t="s">
        <v>11</v>
      </c>
      <c r="D304" s="52"/>
      <c r="E304" s="17"/>
      <c r="M304" s="88"/>
      <c r="N304" s="77"/>
    </row>
    <row r="305" spans="1:14" ht="16.5">
      <c r="A305" s="3" t="s">
        <v>168</v>
      </c>
      <c r="B305" s="10" t="s">
        <v>204</v>
      </c>
      <c r="C305" s="57" t="s">
        <v>11</v>
      </c>
      <c r="D305" s="52"/>
      <c r="E305" s="17"/>
      <c r="M305" s="88"/>
      <c r="N305" s="77"/>
    </row>
    <row r="306" spans="1:14" ht="16.5">
      <c r="A306" s="3" t="s">
        <v>171</v>
      </c>
      <c r="B306" s="10" t="s">
        <v>263</v>
      </c>
      <c r="C306" s="57" t="s">
        <v>11</v>
      </c>
      <c r="D306" s="52"/>
      <c r="E306" s="17"/>
      <c r="M306" s="88"/>
      <c r="N306" s="77"/>
    </row>
    <row r="307" spans="1:14" ht="16.5">
      <c r="A307" s="3" t="s">
        <v>173</v>
      </c>
      <c r="B307" s="10" t="s">
        <v>205</v>
      </c>
      <c r="C307" s="57" t="s">
        <v>11</v>
      </c>
      <c r="D307" s="52"/>
      <c r="E307" s="17"/>
      <c r="M307" s="88"/>
      <c r="N307" s="77"/>
    </row>
    <row r="308" spans="1:14" ht="16.5">
      <c r="A308" s="3" t="s">
        <v>207</v>
      </c>
      <c r="B308" s="10" t="s">
        <v>206</v>
      </c>
      <c r="C308" s="57" t="s">
        <v>11</v>
      </c>
      <c r="D308" s="52"/>
      <c r="E308" s="17"/>
      <c r="M308" s="88"/>
      <c r="N308" s="77"/>
    </row>
    <row r="309" spans="1:14" ht="16.5">
      <c r="A309" s="3"/>
      <c r="B309" s="18" t="s">
        <v>209</v>
      </c>
      <c r="C309" s="55"/>
      <c r="D309" s="19"/>
      <c r="E309" s="17"/>
      <c r="M309" s="88"/>
      <c r="N309" s="77"/>
    </row>
    <row r="310" spans="1:14" ht="16.5">
      <c r="A310" s="3" t="s">
        <v>265</v>
      </c>
      <c r="B310" s="10" t="s">
        <v>211</v>
      </c>
      <c r="C310" s="57" t="s">
        <v>11</v>
      </c>
      <c r="D310" s="52"/>
      <c r="E310" s="17"/>
      <c r="M310" s="88"/>
      <c r="N310" s="77"/>
    </row>
    <row r="311" spans="1:14" ht="16.5">
      <c r="A311" s="21"/>
      <c r="B311" s="14"/>
      <c r="C311" s="55"/>
      <c r="D311" s="17"/>
      <c r="E311" s="20"/>
      <c r="M311" s="88"/>
      <c r="N311" s="77"/>
    </row>
    <row r="312" spans="1:14" ht="16.5">
      <c r="A312" s="21" t="s">
        <v>212</v>
      </c>
      <c r="B312" s="18" t="s">
        <v>213</v>
      </c>
      <c r="C312" s="18"/>
      <c r="D312" s="52"/>
      <c r="E312" s="20"/>
      <c r="G312" s="63"/>
      <c r="M312" s="88"/>
      <c r="N312" s="77"/>
    </row>
    <row r="313" spans="1:14" ht="16.5">
      <c r="A313" s="56" t="s">
        <v>214</v>
      </c>
      <c r="B313" s="62" t="s">
        <v>215</v>
      </c>
      <c r="C313" s="10" t="s">
        <v>44</v>
      </c>
      <c r="D313" s="52"/>
      <c r="E313" s="11"/>
      <c r="G313" s="63"/>
      <c r="M313" s="88"/>
      <c r="N313" s="77"/>
    </row>
    <row r="314" spans="1:14" ht="16.5">
      <c r="A314" s="56" t="s">
        <v>216</v>
      </c>
      <c r="B314" s="64" t="s">
        <v>217</v>
      </c>
      <c r="C314" s="10" t="s">
        <v>44</v>
      </c>
      <c r="D314" s="52"/>
      <c r="E314" s="11"/>
      <c r="G314" s="63"/>
      <c r="M314" s="88"/>
      <c r="N314" s="77"/>
    </row>
    <row r="315" spans="1:14" ht="16.5">
      <c r="A315" s="56" t="s">
        <v>218</v>
      </c>
      <c r="B315" s="64" t="s">
        <v>219</v>
      </c>
      <c r="C315" s="10" t="s">
        <v>44</v>
      </c>
      <c r="D315" s="52"/>
      <c r="E315" s="11"/>
      <c r="M315" s="88"/>
      <c r="N315" s="77"/>
    </row>
    <row r="316" spans="1:14" ht="16.5">
      <c r="A316" s="56" t="s">
        <v>220</v>
      </c>
      <c r="B316" s="62" t="s">
        <v>221</v>
      </c>
      <c r="C316" s="10" t="s">
        <v>44</v>
      </c>
      <c r="D316" s="13"/>
      <c r="E316" s="11"/>
      <c r="M316" s="88"/>
      <c r="N316" s="77"/>
    </row>
    <row r="317" spans="1:14" ht="16.5">
      <c r="A317" s="21"/>
      <c r="B317" s="14"/>
      <c r="C317" s="18"/>
      <c r="D317" s="19"/>
      <c r="E317" s="20"/>
      <c r="M317" s="88"/>
      <c r="N317" s="77"/>
    </row>
    <row r="318" spans="1:14" ht="16.5">
      <c r="A318" s="3"/>
      <c r="B318" s="37"/>
      <c r="C318" s="3"/>
      <c r="D318" s="13"/>
      <c r="E318" s="6"/>
      <c r="M318" s="88"/>
      <c r="N318" s="77"/>
    </row>
    <row r="319" spans="1:14" ht="16.5">
      <c r="A319" s="21"/>
      <c r="B319" s="18"/>
      <c r="C319" s="18"/>
      <c r="D319" s="19"/>
      <c r="E319" s="20"/>
      <c r="M319" s="88"/>
      <c r="N319" s="77"/>
    </row>
    <row r="320" spans="1:14" ht="16.5">
      <c r="M320" s="89"/>
      <c r="N320" s="77"/>
    </row>
    <row r="321" spans="1:14" ht="16.5">
      <c r="M321" s="89"/>
      <c r="N321" s="77"/>
    </row>
    <row r="322" spans="1:14" ht="16.5">
      <c r="A322" s="95" t="s">
        <v>294</v>
      </c>
      <c r="B322" s="95"/>
      <c r="C322" s="95"/>
      <c r="D322" s="95"/>
      <c r="E322" s="95"/>
      <c r="M322" s="89"/>
      <c r="N322" s="77"/>
    </row>
    <row r="323" spans="1:14" ht="16.5">
      <c r="M323" s="89"/>
      <c r="N323" s="77"/>
    </row>
    <row r="324" spans="1:14" ht="16.5">
      <c r="M324" s="89"/>
      <c r="N324" s="77"/>
    </row>
    <row r="325" spans="1:14" ht="31.5">
      <c r="A325" s="5" t="s">
        <v>39</v>
      </c>
      <c r="B325" s="5" t="s">
        <v>40</v>
      </c>
      <c r="C325" s="5" t="s">
        <v>41</v>
      </c>
      <c r="D325" s="91" t="s">
        <v>5</v>
      </c>
      <c r="E325" s="91" t="s">
        <v>6</v>
      </c>
      <c r="M325" s="89"/>
      <c r="N325" s="77"/>
    </row>
    <row r="326" spans="1:14" ht="16.5">
      <c r="A326" s="5" t="s">
        <v>7</v>
      </c>
      <c r="B326" s="7" t="s">
        <v>42</v>
      </c>
      <c r="C326" s="3"/>
      <c r="D326" s="8"/>
      <c r="E326" s="8"/>
      <c r="M326" s="89"/>
      <c r="N326" s="77"/>
    </row>
    <row r="327" spans="1:14" ht="16.5">
      <c r="A327" s="9" t="s">
        <v>9</v>
      </c>
      <c r="B327" s="10" t="s">
        <v>295</v>
      </c>
      <c r="C327" s="3" t="s">
        <v>44</v>
      </c>
      <c r="D327" s="11"/>
      <c r="E327" s="11"/>
      <c r="M327" s="90"/>
      <c r="N327" s="79"/>
    </row>
    <row r="328" spans="1:14" ht="63">
      <c r="A328" s="9" t="s">
        <v>45</v>
      </c>
      <c r="B328" s="12" t="s">
        <v>46</v>
      </c>
      <c r="C328" s="9" t="s">
        <v>16</v>
      </c>
      <c r="D328" s="13"/>
      <c r="E328" s="17"/>
      <c r="M328" s="90"/>
      <c r="N328" s="80"/>
    </row>
    <row r="329" spans="1:14" ht="16.5">
      <c r="A329" s="9" t="s">
        <v>47</v>
      </c>
      <c r="B329" s="10" t="s">
        <v>48</v>
      </c>
      <c r="C329" s="3" t="s">
        <v>49</v>
      </c>
      <c r="D329" s="13"/>
      <c r="E329" s="11"/>
      <c r="M329" s="90"/>
      <c r="N329" s="79"/>
    </row>
    <row r="330" spans="1:14" ht="16.5">
      <c r="A330" s="9" t="s">
        <v>50</v>
      </c>
      <c r="B330" s="10" t="s">
        <v>51</v>
      </c>
      <c r="C330" s="3" t="s">
        <v>49</v>
      </c>
      <c r="D330" s="13"/>
      <c r="E330" s="11"/>
      <c r="M330" s="90"/>
      <c r="N330" s="79"/>
    </row>
    <row r="331" spans="1:14" ht="16.5">
      <c r="A331" s="9" t="s">
        <v>53</v>
      </c>
      <c r="B331" s="10" t="s">
        <v>54</v>
      </c>
      <c r="C331" s="3" t="s">
        <v>49</v>
      </c>
      <c r="D331" s="13"/>
      <c r="E331" s="11"/>
      <c r="M331" s="90"/>
      <c r="N331" s="79"/>
    </row>
    <row r="332" spans="1:14" ht="16.5">
      <c r="A332" s="9" t="s">
        <v>55</v>
      </c>
      <c r="B332" s="10" t="s">
        <v>56</v>
      </c>
      <c r="C332" s="3" t="s">
        <v>49</v>
      </c>
      <c r="D332" s="13"/>
      <c r="E332" s="11"/>
      <c r="M332" s="90"/>
      <c r="N332" s="79"/>
    </row>
    <row r="333" spans="1:14" ht="16.5">
      <c r="A333" s="3"/>
      <c r="B333" s="14"/>
      <c r="C333" s="3"/>
      <c r="D333" s="8"/>
      <c r="E333" s="15"/>
      <c r="G333" s="47" t="s">
        <v>57</v>
      </c>
      <c r="H333" s="47" t="s">
        <v>58</v>
      </c>
      <c r="I333" s="47" t="s">
        <v>59</v>
      </c>
      <c r="J333" s="47" t="s">
        <v>60</v>
      </c>
      <c r="M333" s="90"/>
      <c r="N333" s="81"/>
    </row>
    <row r="334" spans="1:14" ht="16.5">
      <c r="A334" s="5" t="s">
        <v>12</v>
      </c>
      <c r="B334" s="7" t="s">
        <v>61</v>
      </c>
      <c r="C334" s="3"/>
      <c r="D334" s="8"/>
      <c r="E334" s="8"/>
      <c r="G334" s="47">
        <f>60+13.8</f>
        <v>73.8</v>
      </c>
      <c r="H334" s="47">
        <f>32+17.15</f>
        <v>49.15</v>
      </c>
      <c r="I334" s="47">
        <v>0</v>
      </c>
      <c r="J334" s="47">
        <v>0</v>
      </c>
      <c r="M334" s="90"/>
      <c r="N334" s="82"/>
    </row>
    <row r="335" spans="1:14" ht="31.5">
      <c r="A335" s="3" t="s">
        <v>14</v>
      </c>
      <c r="B335" s="40" t="s">
        <v>62</v>
      </c>
      <c r="C335" s="3" t="s">
        <v>49</v>
      </c>
      <c r="D335" s="13"/>
      <c r="E335" s="13"/>
      <c r="G335" s="47">
        <f>+G334+I334</f>
        <v>73.8</v>
      </c>
      <c r="H335" s="47"/>
      <c r="M335" s="90"/>
      <c r="N335" s="83"/>
    </row>
    <row r="336" spans="1:14" ht="16.5">
      <c r="A336" s="3" t="s">
        <v>17</v>
      </c>
      <c r="B336" s="16" t="s">
        <v>67</v>
      </c>
      <c r="C336" s="3" t="s">
        <v>49</v>
      </c>
      <c r="D336" s="13"/>
      <c r="E336" s="13"/>
      <c r="F336" s="47" t="s">
        <v>70</v>
      </c>
      <c r="G336" s="47" t="s">
        <v>296</v>
      </c>
      <c r="H336" s="47" t="s">
        <v>71</v>
      </c>
      <c r="I336" s="47" t="s">
        <v>277</v>
      </c>
      <c r="J336" s="47" t="s">
        <v>285</v>
      </c>
      <c r="K336" s="47" t="s">
        <v>286</v>
      </c>
      <c r="L336" s="47" t="s">
        <v>287</v>
      </c>
      <c r="M336" s="90"/>
      <c r="N336" s="83"/>
    </row>
    <row r="337" spans="1:14" ht="16.5">
      <c r="A337" s="3" t="s">
        <v>64</v>
      </c>
      <c r="B337" s="16" t="s">
        <v>74</v>
      </c>
      <c r="C337" s="3" t="s">
        <v>75</v>
      </c>
      <c r="D337" s="13"/>
      <c r="E337" s="13"/>
      <c r="F337" s="47">
        <v>15.96</v>
      </c>
      <c r="G337" s="47">
        <f>10.8+8</f>
        <v>18.8</v>
      </c>
      <c r="H337" s="47">
        <v>38.6</v>
      </c>
      <c r="I337" s="47">
        <v>0</v>
      </c>
      <c r="J337">
        <v>26.15</v>
      </c>
      <c r="K337" s="47">
        <v>12.45</v>
      </c>
      <c r="L337">
        <f>1.2+1.5</f>
        <v>2.7</v>
      </c>
      <c r="M337" s="90"/>
      <c r="N337" s="83"/>
    </row>
    <row r="338" spans="1:14" ht="16.5">
      <c r="A338" s="3" t="s">
        <v>66</v>
      </c>
      <c r="B338" s="16" t="s">
        <v>77</v>
      </c>
      <c r="C338" s="3" t="s">
        <v>49</v>
      </c>
      <c r="D338" s="13"/>
      <c r="E338" s="13"/>
      <c r="G338" s="47"/>
      <c r="H338" s="47"/>
      <c r="I338" t="s">
        <v>231</v>
      </c>
      <c r="M338" s="90"/>
      <c r="N338" s="83"/>
    </row>
    <row r="339" spans="1:14" ht="16.5">
      <c r="A339" s="3" t="s">
        <v>68</v>
      </c>
      <c r="B339" s="16" t="s">
        <v>79</v>
      </c>
      <c r="C339" s="3" t="s">
        <v>49</v>
      </c>
      <c r="D339" s="13"/>
      <c r="E339" s="13"/>
      <c r="G339" s="47"/>
      <c r="H339" s="47"/>
      <c r="I339">
        <f>16.15+2+21.5+2.15+7.05</f>
        <v>48.849999999999994</v>
      </c>
      <c r="M339" s="90"/>
      <c r="N339" s="83"/>
    </row>
    <row r="340" spans="1:14" ht="31.5">
      <c r="A340" s="3" t="s">
        <v>73</v>
      </c>
      <c r="B340" s="40" t="s">
        <v>81</v>
      </c>
      <c r="C340" s="3" t="s">
        <v>49</v>
      </c>
      <c r="D340" s="13"/>
      <c r="E340" s="13"/>
      <c r="G340" s="47"/>
      <c r="H340" s="47"/>
      <c r="M340" s="90"/>
      <c r="N340" s="83"/>
    </row>
    <row r="341" spans="1:14" ht="31.5">
      <c r="A341" s="3" t="s">
        <v>76</v>
      </c>
      <c r="B341" s="40" t="s">
        <v>83</v>
      </c>
      <c r="C341" s="3" t="s">
        <v>49</v>
      </c>
      <c r="D341" s="13"/>
      <c r="E341" s="13"/>
      <c r="G341" s="47"/>
      <c r="H341" s="47" t="s">
        <v>297</v>
      </c>
      <c r="M341" s="90"/>
      <c r="N341" s="83"/>
    </row>
    <row r="342" spans="1:14" ht="16.5">
      <c r="A342" s="3"/>
      <c r="B342" s="14"/>
      <c r="C342" s="3"/>
      <c r="D342" s="4"/>
      <c r="E342" s="15"/>
      <c r="M342" s="90"/>
      <c r="N342" s="81"/>
    </row>
    <row r="343" spans="1:14" ht="16.5">
      <c r="A343" s="5" t="s">
        <v>20</v>
      </c>
      <c r="B343" s="49" t="s">
        <v>86</v>
      </c>
      <c r="C343" s="3"/>
      <c r="D343" s="13"/>
      <c r="E343" s="8"/>
      <c r="M343" s="90"/>
      <c r="N343" s="82"/>
    </row>
    <row r="344" spans="1:14" ht="31.5">
      <c r="A344" s="3" t="s">
        <v>22</v>
      </c>
      <c r="B344" s="50" t="s">
        <v>87</v>
      </c>
      <c r="C344" s="3" t="s">
        <v>44</v>
      </c>
      <c r="D344" s="13"/>
      <c r="E344" s="13"/>
      <c r="M344" s="90"/>
      <c r="N344" s="83"/>
    </row>
    <row r="345" spans="1:14" ht="16.5">
      <c r="A345" s="3" t="s">
        <v>25</v>
      </c>
      <c r="B345" s="16" t="s">
        <v>88</v>
      </c>
      <c r="C345" s="3" t="s">
        <v>49</v>
      </c>
      <c r="D345" s="13"/>
      <c r="E345" s="13"/>
      <c r="M345" s="90"/>
      <c r="N345" s="83"/>
    </row>
    <row r="346" spans="1:14" ht="16.5">
      <c r="A346" s="3" t="s">
        <v>28</v>
      </c>
      <c r="B346" s="16" t="s">
        <v>89</v>
      </c>
      <c r="C346" s="3" t="s">
        <v>49</v>
      </c>
      <c r="D346" s="13"/>
      <c r="E346" s="13"/>
      <c r="M346" s="90"/>
      <c r="N346" s="83"/>
    </row>
    <row r="347" spans="1:14" ht="16.5">
      <c r="A347" s="3"/>
      <c r="B347" s="14"/>
      <c r="C347" s="3"/>
      <c r="D347" s="48"/>
      <c r="E347" s="15"/>
      <c r="M347" s="90"/>
      <c r="N347" s="81"/>
    </row>
    <row r="348" spans="1:14" ht="16.5">
      <c r="A348" s="5" t="s">
        <v>90</v>
      </c>
      <c r="B348" s="7" t="s">
        <v>91</v>
      </c>
      <c r="C348" s="3"/>
      <c r="E348" s="8"/>
      <c r="M348" s="90"/>
      <c r="N348" s="82"/>
    </row>
    <row r="349" spans="1:14" ht="16.5">
      <c r="A349" s="3" t="s">
        <v>35</v>
      </c>
      <c r="B349" s="16" t="s">
        <v>92</v>
      </c>
      <c r="C349" s="3" t="s">
        <v>75</v>
      </c>
      <c r="D349" s="13"/>
      <c r="E349" s="13"/>
      <c r="M349" s="90"/>
      <c r="N349" s="83"/>
    </row>
    <row r="350" spans="1:14" ht="16.5">
      <c r="A350" s="3" t="s">
        <v>93</v>
      </c>
      <c r="B350" s="16" t="s">
        <v>94</v>
      </c>
      <c r="C350" s="3" t="s">
        <v>49</v>
      </c>
      <c r="D350" s="13"/>
      <c r="E350" s="13"/>
      <c r="M350" s="90"/>
      <c r="N350" s="83"/>
    </row>
    <row r="351" spans="1:14" ht="16.5">
      <c r="A351" s="3" t="s">
        <v>95</v>
      </c>
      <c r="B351" s="16" t="s">
        <v>96</v>
      </c>
      <c r="C351" s="3" t="s">
        <v>49</v>
      </c>
      <c r="D351" s="13"/>
      <c r="E351" s="13"/>
      <c r="M351" s="90"/>
      <c r="N351" s="83"/>
    </row>
    <row r="352" spans="1:14" ht="16.5">
      <c r="A352" s="3" t="s">
        <v>97</v>
      </c>
      <c r="B352" s="16" t="s">
        <v>98</v>
      </c>
      <c r="C352" s="3" t="s">
        <v>49</v>
      </c>
      <c r="D352" s="13"/>
      <c r="E352" s="13"/>
      <c r="M352" s="90"/>
      <c r="N352" s="83"/>
    </row>
    <row r="353" spans="1:14" ht="16.5">
      <c r="A353" s="3" t="s">
        <v>99</v>
      </c>
      <c r="B353" s="16" t="s">
        <v>298</v>
      </c>
      <c r="C353" s="3" t="s">
        <v>49</v>
      </c>
      <c r="D353" s="13"/>
      <c r="E353" s="13"/>
      <c r="F353">
        <f>+(6.75*4)+(6.4*13)+22.4+30.05+8</f>
        <v>170.65</v>
      </c>
      <c r="M353" s="90"/>
      <c r="N353" s="83"/>
    </row>
    <row r="354" spans="1:14" ht="31.5">
      <c r="A354" s="3" t="s">
        <v>235</v>
      </c>
      <c r="B354" s="50" t="s">
        <v>299</v>
      </c>
      <c r="C354" s="3" t="s">
        <v>49</v>
      </c>
      <c r="D354" s="13"/>
      <c r="E354" s="13"/>
      <c r="M354" s="90"/>
      <c r="N354" s="83"/>
    </row>
    <row r="355" spans="1:14" ht="16.5">
      <c r="A355" s="3"/>
      <c r="B355" s="14"/>
      <c r="C355" s="3"/>
      <c r="D355" s="48"/>
      <c r="E355" s="15"/>
      <c r="M355" s="90"/>
      <c r="N355" s="81"/>
    </row>
    <row r="356" spans="1:14" ht="16.5">
      <c r="A356" s="5" t="s">
        <v>102</v>
      </c>
      <c r="B356" s="7" t="s">
        <v>103</v>
      </c>
      <c r="C356" s="3"/>
      <c r="D356" s="13"/>
      <c r="E356" s="8"/>
      <c r="M356" s="90"/>
      <c r="N356" s="82"/>
    </row>
    <row r="357" spans="1:14" ht="16.5">
      <c r="A357" s="3" t="s">
        <v>300</v>
      </c>
      <c r="B357" s="16" t="s">
        <v>107</v>
      </c>
      <c r="C357" s="3" t="s">
        <v>75</v>
      </c>
      <c r="D357" s="13"/>
      <c r="E357" s="13"/>
      <c r="G357">
        <f>1.86+14.85+2.22+3.95+8.01+15.48</f>
        <v>46.370000000000005</v>
      </c>
      <c r="M357" s="90"/>
      <c r="N357" s="83"/>
    </row>
    <row r="358" spans="1:14" ht="31.5">
      <c r="A358" s="3" t="s">
        <v>106</v>
      </c>
      <c r="B358" s="51" t="s">
        <v>301</v>
      </c>
      <c r="C358" s="3" t="s">
        <v>75</v>
      </c>
      <c r="D358" s="13"/>
      <c r="E358" s="13"/>
      <c r="M358" s="90"/>
      <c r="N358" s="83"/>
    </row>
    <row r="359" spans="1:14" ht="47.25">
      <c r="A359" s="3" t="s">
        <v>108</v>
      </c>
      <c r="B359" s="40" t="s">
        <v>302</v>
      </c>
      <c r="C359" s="3" t="s">
        <v>75</v>
      </c>
      <c r="D359" s="13"/>
      <c r="E359" s="13"/>
      <c r="M359" s="90"/>
      <c r="N359" s="83"/>
    </row>
    <row r="360" spans="1:14" ht="31.5">
      <c r="A360" s="3" t="s">
        <v>111</v>
      </c>
      <c r="B360" s="51" t="s">
        <v>116</v>
      </c>
      <c r="C360" s="3" t="s">
        <v>75</v>
      </c>
      <c r="D360" s="13"/>
      <c r="E360" s="13"/>
      <c r="M360" s="90"/>
      <c r="N360" s="83"/>
    </row>
    <row r="361" spans="1:14" ht="16.5">
      <c r="A361" s="3"/>
      <c r="B361" s="14"/>
      <c r="C361" s="3"/>
      <c r="D361" s="19"/>
      <c r="E361" s="15"/>
      <c r="M361" s="90"/>
      <c r="N361" s="81"/>
    </row>
    <row r="362" spans="1:14" ht="16.5">
      <c r="A362" s="5" t="s">
        <v>33</v>
      </c>
      <c r="B362" s="18" t="s">
        <v>303</v>
      </c>
      <c r="C362" s="55"/>
      <c r="D362" s="17"/>
      <c r="E362" s="17"/>
      <c r="M362" s="90"/>
      <c r="N362" s="80"/>
    </row>
    <row r="363" spans="1:14" ht="16.5">
      <c r="A363" s="3" t="s">
        <v>304</v>
      </c>
      <c r="B363" s="54" t="s">
        <v>305</v>
      </c>
      <c r="C363" s="57" t="s">
        <v>27</v>
      </c>
      <c r="D363" s="17"/>
      <c r="E363" s="17"/>
      <c r="M363" s="90"/>
      <c r="N363" s="80"/>
    </row>
    <row r="364" spans="1:14" ht="16.5">
      <c r="A364" s="3" t="s">
        <v>123</v>
      </c>
      <c r="B364" s="54" t="s">
        <v>306</v>
      </c>
      <c r="C364" s="57" t="s">
        <v>11</v>
      </c>
      <c r="D364" s="17"/>
      <c r="E364" s="17"/>
      <c r="M364" s="90"/>
      <c r="N364" s="80"/>
    </row>
    <row r="365" spans="1:14" ht="16.5">
      <c r="A365" s="3" t="s">
        <v>126</v>
      </c>
      <c r="B365" s="54" t="s">
        <v>307</v>
      </c>
      <c r="C365" s="57" t="s">
        <v>11</v>
      </c>
      <c r="D365" s="17"/>
      <c r="E365" s="17"/>
      <c r="M365" s="90"/>
      <c r="N365" s="80"/>
    </row>
    <row r="366" spans="1:14" ht="16.5">
      <c r="A366" s="21"/>
      <c r="B366" s="14"/>
      <c r="C366" s="55"/>
      <c r="D366" s="52"/>
      <c r="E366" s="20"/>
      <c r="M366" s="90"/>
      <c r="N366" s="84"/>
    </row>
    <row r="367" spans="1:14" ht="16.5">
      <c r="A367" s="5" t="s">
        <v>308</v>
      </c>
      <c r="B367" s="18" t="s">
        <v>309</v>
      </c>
      <c r="C367" s="18"/>
      <c r="D367" s="19"/>
      <c r="E367" s="20"/>
      <c r="M367" s="90"/>
      <c r="N367" s="84"/>
    </row>
    <row r="368" spans="1:14" ht="63">
      <c r="A368" s="72" t="s">
        <v>310</v>
      </c>
      <c r="B368" s="54" t="s">
        <v>311</v>
      </c>
      <c r="C368" s="16" t="s">
        <v>16</v>
      </c>
      <c r="D368" s="13"/>
      <c r="E368" s="17"/>
      <c r="M368" s="90"/>
      <c r="N368" s="80"/>
    </row>
    <row r="369" spans="1:14" ht="16.5">
      <c r="A369" s="72" t="s">
        <v>137</v>
      </c>
      <c r="B369" s="62" t="s">
        <v>312</v>
      </c>
      <c r="C369" s="57" t="s">
        <v>313</v>
      </c>
      <c r="D369" s="52"/>
      <c r="E369" s="17"/>
      <c r="M369" s="90"/>
      <c r="N369" s="80"/>
    </row>
    <row r="370" spans="1:14" ht="16.5">
      <c r="A370" s="21"/>
      <c r="B370" s="14"/>
      <c r="C370" s="55"/>
      <c r="D370" s="52"/>
      <c r="E370" s="20"/>
      <c r="M370" s="90"/>
      <c r="N370" s="84"/>
    </row>
    <row r="371" spans="1:14" ht="16.5">
      <c r="A371" s="5" t="s">
        <v>314</v>
      </c>
      <c r="B371" s="18" t="s">
        <v>213</v>
      </c>
      <c r="C371" s="18"/>
      <c r="D371" s="52"/>
      <c r="E371" s="20"/>
      <c r="G371" s="63"/>
      <c r="M371" s="90"/>
      <c r="N371" s="84"/>
    </row>
    <row r="372" spans="1:14" ht="16.5">
      <c r="A372" s="56" t="s">
        <v>149</v>
      </c>
      <c r="B372" s="62" t="s">
        <v>215</v>
      </c>
      <c r="C372" s="10" t="s">
        <v>16</v>
      </c>
      <c r="D372" s="52"/>
      <c r="E372" s="11"/>
      <c r="G372" s="63"/>
      <c r="M372" s="90"/>
      <c r="N372" s="79"/>
    </row>
    <row r="373" spans="1:14" ht="16.5">
      <c r="A373" s="56" t="s">
        <v>315</v>
      </c>
      <c r="B373" s="62" t="s">
        <v>221</v>
      </c>
      <c r="C373" s="10" t="s">
        <v>44</v>
      </c>
      <c r="D373" s="13"/>
      <c r="E373" s="11"/>
      <c r="M373" s="90"/>
      <c r="N373" s="79"/>
    </row>
    <row r="374" spans="1:14" ht="16.5">
      <c r="A374" s="21"/>
      <c r="B374" s="14"/>
      <c r="C374" s="18"/>
      <c r="D374" s="19"/>
      <c r="E374" s="20"/>
      <c r="M374" s="90"/>
      <c r="N374" s="84"/>
    </row>
    <row r="375" spans="1:14" ht="16.5">
      <c r="A375" s="3"/>
      <c r="B375" s="37"/>
      <c r="C375" s="3"/>
      <c r="D375" s="13"/>
      <c r="E375" s="6"/>
      <c r="M375" s="90"/>
      <c r="N375" s="85"/>
    </row>
    <row r="376" spans="1:14" ht="16.5">
      <c r="A376" s="21"/>
      <c r="B376" s="18"/>
      <c r="C376" s="18"/>
      <c r="D376" s="19"/>
      <c r="E376" s="20"/>
      <c r="M376" s="90"/>
      <c r="N376" s="84"/>
    </row>
    <row r="377" spans="1:14" ht="16.5">
      <c r="M377" s="90"/>
    </row>
  </sheetData>
  <mergeCells count="12">
    <mergeCell ref="A322:E322"/>
    <mergeCell ref="A1:E1"/>
    <mergeCell ref="A3:E3"/>
    <mergeCell ref="A5:E5"/>
    <mergeCell ref="B6:D6"/>
    <mergeCell ref="B7:D7"/>
    <mergeCell ref="B8:D8"/>
    <mergeCell ref="B9:D9"/>
    <mergeCell ref="B10:D10"/>
    <mergeCell ref="A12:E12"/>
    <mergeCell ref="A124:E124"/>
    <mergeCell ref="A224:E224"/>
  </mergeCells>
  <phoneticPr fontId="8"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CB316-2A98-4F12-9F49-5783871EBCF8}">
  <dimension ref="A1:N375"/>
  <sheetViews>
    <sheetView topLeftCell="A70" workbookViewId="0">
      <selection sqref="A1:E373"/>
    </sheetView>
  </sheetViews>
  <sheetFormatPr defaultColWidth="11.5703125" defaultRowHeight="15"/>
  <cols>
    <col min="1" max="1" width="4.28515625" customWidth="1"/>
    <col min="2" max="2" width="43.7109375" customWidth="1"/>
    <col min="3" max="3" width="5" customWidth="1"/>
    <col min="4" max="4" width="11.85546875" customWidth="1"/>
    <col min="5" max="5" width="13.140625" customWidth="1"/>
    <col min="6" max="12" width="11.5703125" hidden="1" customWidth="1"/>
  </cols>
  <sheetData>
    <row r="1" spans="1:14" ht="15.75">
      <c r="A1" s="95" t="s">
        <v>0</v>
      </c>
      <c r="B1" s="95"/>
      <c r="C1" s="95"/>
      <c r="D1" s="95"/>
      <c r="E1" s="95"/>
    </row>
    <row r="3" spans="1:14" ht="15.75">
      <c r="A3" s="95" t="s">
        <v>316</v>
      </c>
      <c r="B3" s="95"/>
      <c r="C3" s="95"/>
      <c r="D3" s="95"/>
      <c r="E3" s="95"/>
    </row>
    <row r="4" spans="1:14" ht="15.75">
      <c r="A4" s="67"/>
      <c r="B4" s="67"/>
      <c r="C4" s="67"/>
      <c r="D4" s="67"/>
      <c r="E4" s="67"/>
    </row>
    <row r="5" spans="1:14" ht="15.75">
      <c r="A5" s="96" t="s">
        <v>223</v>
      </c>
      <c r="B5" s="96"/>
      <c r="C5" s="96"/>
      <c r="D5" s="96"/>
      <c r="E5" s="96"/>
    </row>
    <row r="6" spans="1:14" ht="15.75">
      <c r="A6" s="57" t="s">
        <v>224</v>
      </c>
      <c r="B6" s="97" t="s">
        <v>225</v>
      </c>
      <c r="C6" s="97"/>
      <c r="D6" s="97"/>
      <c r="E6" s="68"/>
    </row>
    <row r="7" spans="1:14" ht="15.75">
      <c r="A7" s="57" t="s">
        <v>25</v>
      </c>
      <c r="B7" s="97" t="s">
        <v>226</v>
      </c>
      <c r="C7" s="97"/>
      <c r="D7" s="97"/>
      <c r="E7" s="68"/>
    </row>
    <row r="8" spans="1:14" ht="15.75">
      <c r="A8" s="57" t="s">
        <v>28</v>
      </c>
      <c r="B8" s="98" t="s">
        <v>227</v>
      </c>
      <c r="C8" s="99"/>
      <c r="D8" s="100"/>
      <c r="E8" s="68"/>
    </row>
    <row r="9" spans="1:14" ht="15.75">
      <c r="A9" s="57" t="s">
        <v>31</v>
      </c>
      <c r="B9" s="97" t="s">
        <v>228</v>
      </c>
      <c r="C9" s="97"/>
      <c r="D9" s="97"/>
      <c r="E9" s="68"/>
    </row>
    <row r="10" spans="1:14" ht="15.75">
      <c r="A10" s="55"/>
      <c r="B10" s="101" t="s">
        <v>229</v>
      </c>
      <c r="C10" s="101"/>
      <c r="D10" s="101"/>
      <c r="E10" s="69"/>
    </row>
    <row r="11" spans="1:14" ht="15.75">
      <c r="A11" s="67"/>
      <c r="B11" s="67"/>
      <c r="C11" s="67"/>
      <c r="D11" s="67"/>
      <c r="E11" s="67"/>
    </row>
    <row r="12" spans="1:14" ht="15.75">
      <c r="A12" s="95" t="s">
        <v>230</v>
      </c>
      <c r="B12" s="95"/>
      <c r="C12" s="95"/>
      <c r="D12" s="95"/>
      <c r="E12" s="95"/>
    </row>
    <row r="14" spans="1:14" ht="31.5">
      <c r="A14" s="5" t="s">
        <v>39</v>
      </c>
      <c r="B14" s="5" t="s">
        <v>40</v>
      </c>
      <c r="C14" s="5" t="s">
        <v>41</v>
      </c>
      <c r="D14" s="91" t="s">
        <v>5</v>
      </c>
      <c r="E14" s="91" t="s">
        <v>6</v>
      </c>
      <c r="N14" s="77"/>
    </row>
    <row r="15" spans="1:14" ht="15.75">
      <c r="A15" s="5" t="s">
        <v>7</v>
      </c>
      <c r="B15" s="7" t="s">
        <v>42</v>
      </c>
      <c r="C15" s="3"/>
      <c r="D15" s="8"/>
      <c r="E15" s="8"/>
      <c r="N15" s="77"/>
    </row>
    <row r="16" spans="1:14" ht="15.75">
      <c r="A16" s="9" t="s">
        <v>9</v>
      </c>
      <c r="B16" s="10" t="s">
        <v>43</v>
      </c>
      <c r="C16" s="3" t="s">
        <v>44</v>
      </c>
      <c r="D16" s="11"/>
      <c r="E16" s="11"/>
      <c r="N16" s="77"/>
    </row>
    <row r="17" spans="1:14" ht="63">
      <c r="A17" s="9" t="s">
        <v>45</v>
      </c>
      <c r="B17" s="12" t="s">
        <v>46</v>
      </c>
      <c r="C17" s="9" t="s">
        <v>16</v>
      </c>
      <c r="D17" s="13"/>
      <c r="E17" s="17"/>
      <c r="N17" s="77"/>
    </row>
    <row r="18" spans="1:14" ht="15.75">
      <c r="A18" s="9" t="s">
        <v>47</v>
      </c>
      <c r="B18" s="10" t="s">
        <v>48</v>
      </c>
      <c r="C18" s="3" t="s">
        <v>49</v>
      </c>
      <c r="D18" s="13"/>
      <c r="E18" s="11"/>
      <c r="N18" s="77"/>
    </row>
    <row r="19" spans="1:14" ht="15.75">
      <c r="A19" s="9" t="s">
        <v>50</v>
      </c>
      <c r="B19" s="10" t="s">
        <v>51</v>
      </c>
      <c r="C19" s="3" t="s">
        <v>49</v>
      </c>
      <c r="D19" s="13"/>
      <c r="E19" s="11"/>
      <c r="N19" s="77"/>
    </row>
    <row r="20" spans="1:14" ht="15.75">
      <c r="A20" s="9" t="s">
        <v>53</v>
      </c>
      <c r="B20" s="10" t="s">
        <v>54</v>
      </c>
      <c r="C20" s="3" t="s">
        <v>49</v>
      </c>
      <c r="D20" s="13"/>
      <c r="E20" s="11"/>
      <c r="N20" s="77"/>
    </row>
    <row r="21" spans="1:14" ht="15.75">
      <c r="A21" s="9" t="s">
        <v>55</v>
      </c>
      <c r="B21" s="10" t="s">
        <v>56</v>
      </c>
      <c r="C21" s="3" t="s">
        <v>49</v>
      </c>
      <c r="D21" s="13"/>
      <c r="E21" s="11"/>
      <c r="N21" s="77"/>
    </row>
    <row r="22" spans="1:14" ht="15.75">
      <c r="A22" s="3"/>
      <c r="B22" s="14"/>
      <c r="C22" s="3"/>
      <c r="D22" s="8"/>
      <c r="E22" s="15"/>
      <c r="G22" s="47" t="s">
        <v>57</v>
      </c>
      <c r="H22" s="47" t="s">
        <v>58</v>
      </c>
      <c r="I22" s="47" t="s">
        <v>59</v>
      </c>
      <c r="J22" s="47" t="s">
        <v>60</v>
      </c>
      <c r="N22" s="77"/>
    </row>
    <row r="23" spans="1:14" ht="15.75">
      <c r="A23" s="5" t="s">
        <v>12</v>
      </c>
      <c r="B23" s="7" t="s">
        <v>61</v>
      </c>
      <c r="C23" s="3"/>
      <c r="D23" s="8"/>
      <c r="E23" s="8"/>
      <c r="G23" s="47">
        <f>47.8+7.25+7.38</f>
        <v>62.43</v>
      </c>
      <c r="H23" s="47">
        <f>32.1+10.8+10.9</f>
        <v>53.800000000000004</v>
      </c>
      <c r="I23" s="47">
        <v>0</v>
      </c>
      <c r="J23" s="47">
        <v>0</v>
      </c>
      <c r="N23" s="77"/>
    </row>
    <row r="24" spans="1:14" ht="31.5">
      <c r="A24" s="3" t="s">
        <v>14</v>
      </c>
      <c r="B24" s="40" t="s">
        <v>62</v>
      </c>
      <c r="C24" s="3" t="s">
        <v>49</v>
      </c>
      <c r="D24" s="13"/>
      <c r="E24" s="13"/>
      <c r="G24" s="47">
        <f>+G23+I23</f>
        <v>62.43</v>
      </c>
      <c r="H24" s="47"/>
      <c r="N24" s="77"/>
    </row>
    <row r="25" spans="1:14" ht="31.5">
      <c r="A25" s="3" t="s">
        <v>17</v>
      </c>
      <c r="B25" s="40" t="s">
        <v>275</v>
      </c>
      <c r="C25" s="3" t="s">
        <v>276</v>
      </c>
      <c r="D25" s="13"/>
      <c r="E25" s="13"/>
      <c r="G25" s="47"/>
      <c r="H25" s="47"/>
      <c r="N25" s="77"/>
    </row>
    <row r="26" spans="1:14" ht="31.5">
      <c r="A26" s="3" t="s">
        <v>64</v>
      </c>
      <c r="B26" s="40" t="s">
        <v>65</v>
      </c>
      <c r="C26" s="3" t="s">
        <v>49</v>
      </c>
      <c r="D26" s="13"/>
      <c r="E26" s="13"/>
      <c r="G26" s="47"/>
      <c r="H26" s="47"/>
      <c r="N26" s="77"/>
    </row>
    <row r="27" spans="1:14" ht="15.75">
      <c r="A27" s="3" t="s">
        <v>66</v>
      </c>
      <c r="B27" s="16" t="s">
        <v>67</v>
      </c>
      <c r="C27" s="3" t="s">
        <v>49</v>
      </c>
      <c r="D27" s="13"/>
      <c r="E27" s="13"/>
      <c r="G27" s="47" t="s">
        <v>70</v>
      </c>
      <c r="H27" s="47" t="s">
        <v>71</v>
      </c>
      <c r="I27" t="s">
        <v>72</v>
      </c>
      <c r="N27" s="77"/>
    </row>
    <row r="28" spans="1:14" ht="15.75">
      <c r="A28" s="3" t="s">
        <v>68</v>
      </c>
      <c r="B28" s="16" t="s">
        <v>69</v>
      </c>
      <c r="C28" s="3" t="s">
        <v>49</v>
      </c>
      <c r="D28" s="13"/>
      <c r="E28" s="13"/>
      <c r="G28" s="47"/>
      <c r="H28" s="47"/>
      <c r="N28" s="77"/>
    </row>
    <row r="29" spans="1:14" ht="15.75">
      <c r="A29" s="3" t="s">
        <v>73</v>
      </c>
      <c r="B29" s="16" t="s">
        <v>74</v>
      </c>
      <c r="C29" s="3" t="s">
        <v>75</v>
      </c>
      <c r="D29" s="13"/>
      <c r="E29" s="13"/>
      <c r="G29" s="47">
        <f>10.45+10.45+7.35+7.35+8.5+5</f>
        <v>49.1</v>
      </c>
      <c r="H29" s="47">
        <v>74.94</v>
      </c>
      <c r="I29">
        <v>0</v>
      </c>
      <c r="N29" s="77"/>
    </row>
    <row r="30" spans="1:14" ht="15.75">
      <c r="A30" s="3" t="s">
        <v>76</v>
      </c>
      <c r="B30" s="16" t="s">
        <v>77</v>
      </c>
      <c r="C30" s="3" t="s">
        <v>49</v>
      </c>
      <c r="D30" s="13"/>
      <c r="E30" s="13"/>
      <c r="G30" s="47" t="s">
        <v>231</v>
      </c>
      <c r="H30" s="47" t="s">
        <v>232</v>
      </c>
      <c r="N30" s="77"/>
    </row>
    <row r="31" spans="1:14" ht="15.75">
      <c r="A31" s="3" t="s">
        <v>78</v>
      </c>
      <c r="B31" s="16" t="s">
        <v>79</v>
      </c>
      <c r="C31" s="3" t="s">
        <v>49</v>
      </c>
      <c r="D31" s="13"/>
      <c r="E31" s="13"/>
      <c r="G31" s="47">
        <v>26.25</v>
      </c>
      <c r="H31" s="47">
        <f>14.35+6.35+2.85</f>
        <v>23.55</v>
      </c>
      <c r="N31" s="77"/>
    </row>
    <row r="32" spans="1:14" ht="31.5">
      <c r="A32" s="3" t="s">
        <v>80</v>
      </c>
      <c r="B32" s="40" t="s">
        <v>81</v>
      </c>
      <c r="C32" s="3" t="s">
        <v>49</v>
      </c>
      <c r="D32" s="13"/>
      <c r="E32" s="13"/>
      <c r="G32" s="47"/>
      <c r="H32" s="47"/>
      <c r="N32" s="77"/>
    </row>
    <row r="33" spans="1:14" ht="15.75">
      <c r="A33" s="3"/>
      <c r="B33" s="14"/>
      <c r="C33" s="3"/>
      <c r="D33" s="4"/>
      <c r="E33" s="15"/>
      <c r="N33" s="77"/>
    </row>
    <row r="34" spans="1:14" ht="15.75">
      <c r="A34" s="5" t="s">
        <v>20</v>
      </c>
      <c r="B34" s="49" t="s">
        <v>86</v>
      </c>
      <c r="C34" s="3"/>
      <c r="D34" s="13"/>
      <c r="E34" s="8"/>
      <c r="N34" s="77"/>
    </row>
    <row r="35" spans="1:14" ht="31.5">
      <c r="A35" s="3" t="s">
        <v>22</v>
      </c>
      <c r="B35" s="50" t="s">
        <v>87</v>
      </c>
      <c r="C35" s="3" t="s">
        <v>44</v>
      </c>
      <c r="D35" s="13"/>
      <c r="E35" s="13"/>
      <c r="N35" s="77"/>
    </row>
    <row r="36" spans="1:14" ht="15.75">
      <c r="A36" s="3" t="s">
        <v>25</v>
      </c>
      <c r="B36" s="16" t="s">
        <v>88</v>
      </c>
      <c r="C36" s="3" t="s">
        <v>49</v>
      </c>
      <c r="D36" s="13"/>
      <c r="E36" s="13"/>
      <c r="N36" s="77"/>
    </row>
    <row r="37" spans="1:14" ht="15.75">
      <c r="A37" s="3" t="s">
        <v>28</v>
      </c>
      <c r="B37" s="16" t="s">
        <v>233</v>
      </c>
      <c r="C37" s="3" t="s">
        <v>49</v>
      </c>
      <c r="D37" s="13"/>
      <c r="E37" s="13"/>
      <c r="N37" s="77"/>
    </row>
    <row r="38" spans="1:14" ht="15.75">
      <c r="A38" s="3"/>
      <c r="B38" s="14"/>
      <c r="C38" s="3"/>
      <c r="D38" s="48"/>
      <c r="E38" s="15"/>
      <c r="N38" s="77"/>
    </row>
    <row r="39" spans="1:14" ht="15.75">
      <c r="A39" s="5" t="s">
        <v>90</v>
      </c>
      <c r="B39" s="7" t="s">
        <v>91</v>
      </c>
      <c r="C39" s="3"/>
      <c r="E39" s="8"/>
      <c r="N39" s="77"/>
    </row>
    <row r="40" spans="1:14" ht="15.75">
      <c r="A40" s="3" t="s">
        <v>35</v>
      </c>
      <c r="B40" s="16" t="s">
        <v>92</v>
      </c>
      <c r="C40" s="3" t="s">
        <v>75</v>
      </c>
      <c r="D40" s="13"/>
      <c r="E40" s="13"/>
      <c r="N40" s="77"/>
    </row>
    <row r="41" spans="1:14" ht="15.75">
      <c r="A41" s="3" t="s">
        <v>93</v>
      </c>
      <c r="B41" s="16" t="s">
        <v>234</v>
      </c>
      <c r="C41" s="3" t="s">
        <v>75</v>
      </c>
      <c r="D41" s="13"/>
      <c r="E41" s="13"/>
      <c r="N41" s="77"/>
    </row>
    <row r="42" spans="1:14" ht="15.75">
      <c r="A42" s="3" t="s">
        <v>95</v>
      </c>
      <c r="B42" s="16" t="s">
        <v>94</v>
      </c>
      <c r="C42" s="3" t="s">
        <v>49</v>
      </c>
      <c r="D42" s="13"/>
      <c r="E42" s="13"/>
      <c r="N42" s="77"/>
    </row>
    <row r="43" spans="1:14" ht="15.75">
      <c r="A43" s="3" t="s">
        <v>97</v>
      </c>
      <c r="B43" s="16" t="s">
        <v>96</v>
      </c>
      <c r="C43" s="3" t="s">
        <v>49</v>
      </c>
      <c r="D43" s="13"/>
      <c r="E43" s="13"/>
      <c r="N43" s="77"/>
    </row>
    <row r="44" spans="1:14" ht="15.75">
      <c r="A44" s="3" t="s">
        <v>99</v>
      </c>
      <c r="B44" s="16" t="s">
        <v>98</v>
      </c>
      <c r="C44" s="3" t="s">
        <v>49</v>
      </c>
      <c r="D44" s="13"/>
      <c r="E44" s="13"/>
      <c r="N44" s="77"/>
    </row>
    <row r="45" spans="1:14" ht="47.25">
      <c r="A45" s="3" t="s">
        <v>235</v>
      </c>
      <c r="B45" s="40" t="s">
        <v>100</v>
      </c>
      <c r="C45" s="3" t="s">
        <v>49</v>
      </c>
      <c r="D45" s="13"/>
      <c r="E45" s="13"/>
      <c r="N45" s="77"/>
    </row>
    <row r="46" spans="1:14" ht="15.75">
      <c r="A46" s="3" t="s">
        <v>236</v>
      </c>
      <c r="B46" s="16" t="s">
        <v>237</v>
      </c>
      <c r="C46" s="3" t="s">
        <v>49</v>
      </c>
      <c r="D46" s="13"/>
      <c r="E46" s="13"/>
      <c r="N46" s="77"/>
    </row>
    <row r="47" spans="1:14" ht="15.75">
      <c r="A47" s="3"/>
      <c r="B47" s="14"/>
      <c r="C47" s="3"/>
      <c r="D47" s="48"/>
      <c r="E47" s="15"/>
      <c r="N47" s="77"/>
    </row>
    <row r="48" spans="1:14" ht="15.75">
      <c r="A48" s="5" t="s">
        <v>102</v>
      </c>
      <c r="B48" s="7" t="s">
        <v>103</v>
      </c>
      <c r="C48" s="3"/>
      <c r="D48" s="13"/>
      <c r="E48" s="8"/>
      <c r="N48" s="77"/>
    </row>
    <row r="49" spans="1:14" ht="15.75">
      <c r="A49" s="3" t="s">
        <v>104</v>
      </c>
      <c r="B49" s="16" t="s">
        <v>105</v>
      </c>
      <c r="C49" s="3" t="s">
        <v>75</v>
      </c>
      <c r="D49" s="13"/>
      <c r="E49" s="13"/>
      <c r="N49" s="77"/>
    </row>
    <row r="50" spans="1:14" ht="15.75">
      <c r="A50" s="3" t="s">
        <v>106</v>
      </c>
      <c r="B50" s="16" t="s">
        <v>238</v>
      </c>
      <c r="C50" s="3" t="s">
        <v>75</v>
      </c>
      <c r="D50" s="13"/>
      <c r="E50" s="13"/>
      <c r="N50" s="77"/>
    </row>
    <row r="51" spans="1:14" ht="15.75">
      <c r="A51" s="3" t="s">
        <v>108</v>
      </c>
      <c r="B51" s="16" t="s">
        <v>107</v>
      </c>
      <c r="C51" s="3" t="s">
        <v>75</v>
      </c>
      <c r="D51" s="13"/>
      <c r="E51" s="13"/>
      <c r="G51">
        <f>1.86+14.85+2.22+3.95+8.01+15.48</f>
        <v>46.370000000000005</v>
      </c>
      <c r="N51" s="77"/>
    </row>
    <row r="52" spans="1:14" ht="31.5">
      <c r="A52" s="3" t="s">
        <v>111</v>
      </c>
      <c r="B52" s="51" t="s">
        <v>114</v>
      </c>
      <c r="C52" s="3" t="s">
        <v>75</v>
      </c>
      <c r="D52" s="13"/>
      <c r="E52" s="13"/>
      <c r="N52" s="77"/>
    </row>
    <row r="53" spans="1:14" ht="31.5">
      <c r="A53" s="3" t="s">
        <v>115</v>
      </c>
      <c r="B53" s="51" t="s">
        <v>116</v>
      </c>
      <c r="C53" s="3" t="s">
        <v>75</v>
      </c>
      <c r="D53" s="13"/>
      <c r="E53" s="13"/>
      <c r="N53" s="77"/>
    </row>
    <row r="54" spans="1:14" ht="15.75">
      <c r="A54" s="3"/>
      <c r="B54" s="14"/>
      <c r="C54" s="3"/>
      <c r="D54" s="19"/>
      <c r="E54" s="15"/>
      <c r="N54" s="77"/>
    </row>
    <row r="55" spans="1:14" ht="15.75">
      <c r="A55" s="5" t="s">
        <v>117</v>
      </c>
      <c r="B55" s="18" t="s">
        <v>118</v>
      </c>
      <c r="C55" s="18"/>
      <c r="D55" s="13"/>
      <c r="E55" s="20"/>
      <c r="N55" s="77"/>
    </row>
    <row r="56" spans="1:14" ht="31.5">
      <c r="A56" s="3" t="s">
        <v>119</v>
      </c>
      <c r="B56" s="40" t="s">
        <v>120</v>
      </c>
      <c r="C56" s="3" t="s">
        <v>44</v>
      </c>
      <c r="D56" s="13"/>
      <c r="E56" s="13"/>
      <c r="G56" s="47" t="s">
        <v>121</v>
      </c>
      <c r="H56" s="47" t="s">
        <v>122</v>
      </c>
      <c r="I56" s="47"/>
      <c r="N56" s="77"/>
    </row>
    <row r="57" spans="1:14" ht="15.75">
      <c r="A57" s="3" t="s">
        <v>123</v>
      </c>
      <c r="B57" s="16" t="s">
        <v>239</v>
      </c>
      <c r="C57" s="3" t="s">
        <v>125</v>
      </c>
      <c r="D57" s="13"/>
      <c r="E57" s="13"/>
      <c r="G57" s="47">
        <f>10.45*8</f>
        <v>83.6</v>
      </c>
      <c r="H57" s="47">
        <f>6.3*2</f>
        <v>12.6</v>
      </c>
      <c r="I57" s="47"/>
      <c r="N57" s="77"/>
    </row>
    <row r="58" spans="1:14" ht="15.75">
      <c r="A58" s="3" t="s">
        <v>126</v>
      </c>
      <c r="B58" s="16" t="s">
        <v>240</v>
      </c>
      <c r="C58" s="3" t="s">
        <v>125</v>
      </c>
      <c r="D58" s="13"/>
      <c r="E58" s="13"/>
      <c r="N58" s="77"/>
    </row>
    <row r="59" spans="1:14" ht="15.75">
      <c r="A59" s="3" t="s">
        <v>128</v>
      </c>
      <c r="B59" s="16" t="s">
        <v>129</v>
      </c>
      <c r="C59" s="3" t="s">
        <v>125</v>
      </c>
      <c r="D59" s="13"/>
      <c r="E59" s="13"/>
      <c r="N59" s="77"/>
    </row>
    <row r="60" spans="1:14" ht="15.75">
      <c r="A60" s="3" t="s">
        <v>130</v>
      </c>
      <c r="B60" s="40" t="s">
        <v>131</v>
      </c>
      <c r="C60" s="3" t="s">
        <v>110</v>
      </c>
      <c r="D60" s="52"/>
      <c r="E60" s="13"/>
      <c r="N60" s="77"/>
    </row>
    <row r="61" spans="1:14" ht="15.75">
      <c r="A61" s="21"/>
      <c r="B61" s="37"/>
      <c r="C61" s="18"/>
      <c r="D61" s="19"/>
      <c r="E61" s="15"/>
      <c r="N61" s="77"/>
    </row>
    <row r="62" spans="1:14" ht="15.75">
      <c r="A62" s="5" t="s">
        <v>132</v>
      </c>
      <c r="B62" s="18" t="s">
        <v>133</v>
      </c>
      <c r="C62" s="18"/>
      <c r="D62" s="17"/>
      <c r="E62" s="20"/>
      <c r="N62" s="77"/>
    </row>
    <row r="63" spans="1:14" ht="15.75">
      <c r="A63" s="21"/>
      <c r="B63" s="18" t="s">
        <v>241</v>
      </c>
      <c r="C63" s="18"/>
      <c r="D63" s="17"/>
      <c r="E63" s="20"/>
      <c r="N63" s="77"/>
    </row>
    <row r="64" spans="1:14" ht="31.5">
      <c r="A64" s="3" t="s">
        <v>135</v>
      </c>
      <c r="B64" s="40" t="s">
        <v>242</v>
      </c>
      <c r="C64" s="57" t="s">
        <v>11</v>
      </c>
      <c r="D64" s="17"/>
      <c r="E64" s="17"/>
      <c r="N64" s="77"/>
    </row>
    <row r="65" spans="1:14" ht="31.5">
      <c r="A65" s="3" t="s">
        <v>137</v>
      </c>
      <c r="B65" s="40" t="s">
        <v>243</v>
      </c>
      <c r="C65" s="57" t="s">
        <v>11</v>
      </c>
      <c r="D65" s="17"/>
      <c r="E65" s="17"/>
      <c r="N65" s="77"/>
    </row>
    <row r="66" spans="1:14" ht="15.75">
      <c r="A66" s="3" t="s">
        <v>139</v>
      </c>
      <c r="B66" s="18" t="s">
        <v>134</v>
      </c>
      <c r="C66" s="55"/>
      <c r="D66" s="17"/>
      <c r="E66" s="17"/>
      <c r="N66" s="77"/>
    </row>
    <row r="67" spans="1:14" ht="31.5">
      <c r="A67" s="3" t="s">
        <v>141</v>
      </c>
      <c r="B67" s="40" t="s">
        <v>244</v>
      </c>
      <c r="C67" s="57" t="s">
        <v>11</v>
      </c>
      <c r="D67" s="17"/>
      <c r="E67" s="17"/>
      <c r="N67" s="77"/>
    </row>
    <row r="68" spans="1:14" ht="31.5">
      <c r="A68" s="3" t="s">
        <v>143</v>
      </c>
      <c r="B68" s="40" t="s">
        <v>245</v>
      </c>
      <c r="C68" s="57" t="s">
        <v>11</v>
      </c>
      <c r="D68" s="17"/>
      <c r="E68" s="17"/>
      <c r="N68" s="77"/>
    </row>
    <row r="69" spans="1:14" ht="31.5">
      <c r="A69" s="3" t="s">
        <v>145</v>
      </c>
      <c r="B69" s="40" t="s">
        <v>246</v>
      </c>
      <c r="C69" s="57" t="s">
        <v>11</v>
      </c>
      <c r="D69" s="17"/>
      <c r="E69" s="17"/>
      <c r="N69" s="77"/>
    </row>
    <row r="70" spans="1:14" ht="15.75">
      <c r="A70" s="3" t="s">
        <v>247</v>
      </c>
      <c r="B70" s="53" t="s">
        <v>248</v>
      </c>
      <c r="C70" s="57" t="s">
        <v>11</v>
      </c>
      <c r="D70" s="17"/>
      <c r="E70" s="17"/>
      <c r="N70" s="77"/>
    </row>
    <row r="71" spans="1:14" ht="31.5">
      <c r="A71" s="3" t="s">
        <v>249</v>
      </c>
      <c r="B71" s="53" t="s">
        <v>250</v>
      </c>
      <c r="C71" s="57" t="s">
        <v>11</v>
      </c>
      <c r="D71" s="17"/>
      <c r="E71" s="17"/>
      <c r="N71" s="77"/>
    </row>
    <row r="72" spans="1:14" ht="15.75">
      <c r="A72" s="21"/>
      <c r="B72" s="14"/>
      <c r="C72" s="55"/>
      <c r="D72" s="52"/>
      <c r="E72" s="20"/>
      <c r="N72" s="77"/>
    </row>
    <row r="73" spans="1:14" ht="15.75">
      <c r="A73" s="21" t="s">
        <v>147</v>
      </c>
      <c r="B73" s="18" t="s">
        <v>148</v>
      </c>
      <c r="C73" s="55"/>
      <c r="D73" s="52"/>
      <c r="E73" s="20"/>
      <c r="N73" s="77"/>
    </row>
    <row r="74" spans="1:14" ht="15.75">
      <c r="A74" s="56" t="s">
        <v>149</v>
      </c>
      <c r="B74" s="54" t="s">
        <v>251</v>
      </c>
      <c r="C74" s="57" t="s">
        <v>75</v>
      </c>
      <c r="D74" s="52"/>
      <c r="E74" s="52"/>
      <c r="N74" s="77"/>
    </row>
    <row r="75" spans="1:14" ht="15.75">
      <c r="A75" s="18"/>
      <c r="B75" s="14"/>
      <c r="C75" s="55"/>
      <c r="D75" s="52"/>
      <c r="E75" s="19"/>
      <c r="N75" s="77"/>
    </row>
    <row r="76" spans="1:14" ht="15.75">
      <c r="A76" s="21" t="s">
        <v>151</v>
      </c>
      <c r="B76" s="18" t="s">
        <v>152</v>
      </c>
      <c r="C76" s="55"/>
      <c r="D76" s="11"/>
      <c r="E76" s="20"/>
      <c r="N76" s="77"/>
    </row>
    <row r="77" spans="1:14" s="2" customFormat="1" ht="15.75">
      <c r="A77" s="22"/>
      <c r="B77" s="23" t="s">
        <v>153</v>
      </c>
      <c r="C77" s="24"/>
      <c r="D77" s="27"/>
      <c r="E77" s="17"/>
      <c r="N77" s="78"/>
    </row>
    <row r="78" spans="1:14" s="2" customFormat="1" ht="31.5">
      <c r="A78" s="70"/>
      <c r="B78" s="44" t="s">
        <v>252</v>
      </c>
      <c r="C78" s="65" t="s">
        <v>11</v>
      </c>
      <c r="D78" s="66"/>
      <c r="E78" s="17"/>
      <c r="N78" s="78"/>
    </row>
    <row r="79" spans="1:14" s="2" customFormat="1" ht="15.75">
      <c r="A79" s="70"/>
      <c r="B79" s="45" t="s">
        <v>253</v>
      </c>
      <c r="C79" s="65" t="s">
        <v>11</v>
      </c>
      <c r="D79" s="66"/>
      <c r="E79" s="17"/>
      <c r="N79" s="78"/>
    </row>
    <row r="80" spans="1:14" s="2" customFormat="1" ht="15.75">
      <c r="A80" s="70"/>
      <c r="B80" s="45" t="s">
        <v>254</v>
      </c>
      <c r="C80" s="65" t="s">
        <v>11</v>
      </c>
      <c r="D80" s="66"/>
      <c r="E80" s="17"/>
      <c r="N80" s="78"/>
    </row>
    <row r="81" spans="1:14" s="2" customFormat="1" ht="15.75">
      <c r="A81" s="70"/>
      <c r="B81" s="46" t="s">
        <v>255</v>
      </c>
      <c r="C81" s="65" t="s">
        <v>11</v>
      </c>
      <c r="D81" s="66"/>
      <c r="E81" s="17"/>
      <c r="N81" s="78"/>
    </row>
    <row r="82" spans="1:14" s="2" customFormat="1" ht="15.75">
      <c r="A82" s="70"/>
      <c r="B82" s="45" t="s">
        <v>256</v>
      </c>
      <c r="C82" s="65" t="s">
        <v>125</v>
      </c>
      <c r="D82" s="66"/>
      <c r="E82" s="17"/>
      <c r="N82" s="78"/>
    </row>
    <row r="83" spans="1:14" s="2" customFormat="1" ht="15.75">
      <c r="A83" s="71"/>
      <c r="B83" s="45" t="s">
        <v>257</v>
      </c>
      <c r="C83" s="65" t="s">
        <v>11</v>
      </c>
      <c r="D83" s="66"/>
      <c r="E83" s="17"/>
      <c r="N83" s="78"/>
    </row>
    <row r="84" spans="1:14" s="2" customFormat="1" ht="15.75">
      <c r="A84" s="70"/>
      <c r="B84" s="45" t="s">
        <v>258</v>
      </c>
      <c r="C84" s="65" t="s">
        <v>125</v>
      </c>
      <c r="D84" s="66"/>
      <c r="E84" s="17"/>
      <c r="N84" s="78"/>
    </row>
    <row r="85" spans="1:14" s="2" customFormat="1" ht="31.5">
      <c r="A85" s="70"/>
      <c r="B85" s="44" t="s">
        <v>259</v>
      </c>
      <c r="C85" s="65" t="s">
        <v>11</v>
      </c>
      <c r="D85" s="66"/>
      <c r="E85" s="17"/>
      <c r="N85" s="78"/>
    </row>
    <row r="86" spans="1:14" ht="15.75">
      <c r="A86" s="3"/>
      <c r="B86" s="23" t="s">
        <v>170</v>
      </c>
      <c r="C86" s="3"/>
      <c r="D86" s="13"/>
      <c r="E86" s="17"/>
      <c r="N86" s="77"/>
    </row>
    <row r="87" spans="1:14" ht="110.25">
      <c r="A87" s="3" t="s">
        <v>260</v>
      </c>
      <c r="B87" s="40" t="s">
        <v>261</v>
      </c>
      <c r="C87" s="3" t="s">
        <v>11</v>
      </c>
      <c r="D87" s="13"/>
      <c r="E87" s="17"/>
      <c r="N87" s="77"/>
    </row>
    <row r="88" spans="1:14" ht="31.5">
      <c r="A88" s="3" t="s">
        <v>262</v>
      </c>
      <c r="B88" s="40" t="s">
        <v>174</v>
      </c>
      <c r="C88" s="3" t="s">
        <v>125</v>
      </c>
      <c r="D88" s="13"/>
      <c r="E88" s="17"/>
      <c r="N88" s="77"/>
    </row>
    <row r="89" spans="1:14" ht="15.75">
      <c r="A89" s="3" t="s">
        <v>158</v>
      </c>
      <c r="B89" s="59" t="s">
        <v>175</v>
      </c>
      <c r="C89" s="3"/>
      <c r="D89" s="13"/>
      <c r="E89" s="17"/>
      <c r="N89" s="77"/>
    </row>
    <row r="90" spans="1:14" ht="15.75">
      <c r="A90" s="3" t="s">
        <v>176</v>
      </c>
      <c r="B90" s="40" t="s">
        <v>177</v>
      </c>
      <c r="C90" s="3" t="s">
        <v>125</v>
      </c>
      <c r="D90" s="13"/>
      <c r="E90" s="17"/>
      <c r="N90" s="77"/>
    </row>
    <row r="91" spans="1:14" ht="15.75">
      <c r="A91" s="3" t="s">
        <v>178</v>
      </c>
      <c r="B91" s="40" t="s">
        <v>179</v>
      </c>
      <c r="C91" s="3" t="s">
        <v>11</v>
      </c>
      <c r="D91" s="13"/>
      <c r="E91" s="17"/>
      <c r="N91" s="77"/>
    </row>
    <row r="92" spans="1:14" ht="15.75">
      <c r="A92" s="3" t="s">
        <v>180</v>
      </c>
      <c r="B92" s="40" t="s">
        <v>181</v>
      </c>
      <c r="C92" s="3" t="s">
        <v>11</v>
      </c>
      <c r="D92" s="13"/>
      <c r="E92" s="17"/>
      <c r="N92" s="77"/>
    </row>
    <row r="93" spans="1:14" ht="15.75">
      <c r="A93" s="3" t="s">
        <v>160</v>
      </c>
      <c r="B93" s="59" t="s">
        <v>182</v>
      </c>
      <c r="C93" s="3"/>
      <c r="D93" s="13"/>
      <c r="E93" s="17"/>
      <c r="N93" s="77"/>
    </row>
    <row r="94" spans="1:14" ht="15.75">
      <c r="A94" s="3" t="s">
        <v>183</v>
      </c>
      <c r="B94" s="40" t="s">
        <v>184</v>
      </c>
      <c r="C94" s="3" t="s">
        <v>125</v>
      </c>
      <c r="D94" s="13"/>
      <c r="E94" s="17"/>
      <c r="N94" s="77"/>
    </row>
    <row r="95" spans="1:14" ht="15.75">
      <c r="A95" s="3" t="s">
        <v>185</v>
      </c>
      <c r="B95" s="40" t="s">
        <v>186</v>
      </c>
      <c r="C95" s="3" t="s">
        <v>125</v>
      </c>
      <c r="D95" s="13"/>
      <c r="E95" s="17"/>
      <c r="N95" s="77"/>
    </row>
    <row r="96" spans="1:14" ht="15.75">
      <c r="A96" s="3" t="s">
        <v>187</v>
      </c>
      <c r="B96" s="40" t="s">
        <v>188</v>
      </c>
      <c r="C96" s="3" t="s">
        <v>125</v>
      </c>
      <c r="D96" s="13"/>
      <c r="E96" s="17"/>
      <c r="N96" s="77"/>
    </row>
    <row r="97" spans="1:14" ht="47.25">
      <c r="A97" s="3" t="s">
        <v>189</v>
      </c>
      <c r="B97" s="40" t="s">
        <v>190</v>
      </c>
      <c r="C97" s="3" t="s">
        <v>191</v>
      </c>
      <c r="D97" s="13"/>
      <c r="E97" s="17"/>
      <c r="N97" s="77"/>
    </row>
    <row r="98" spans="1:14" ht="47.25">
      <c r="A98" s="3" t="s">
        <v>192</v>
      </c>
      <c r="B98" s="40" t="s">
        <v>193</v>
      </c>
      <c r="C98" s="3" t="s">
        <v>11</v>
      </c>
      <c r="D98" s="13"/>
      <c r="E98" s="17"/>
      <c r="N98" s="77"/>
    </row>
    <row r="99" spans="1:14" ht="31.5">
      <c r="A99" s="3" t="s">
        <v>194</v>
      </c>
      <c r="B99" s="40" t="s">
        <v>195</v>
      </c>
      <c r="C99" s="3" t="s">
        <v>125</v>
      </c>
      <c r="D99" s="13"/>
      <c r="E99" s="17"/>
      <c r="G99">
        <f>15+27+27+30+30+45+45+45</f>
        <v>264</v>
      </c>
      <c r="N99" s="77"/>
    </row>
    <row r="100" spans="1:14" ht="31.5">
      <c r="A100" s="3" t="s">
        <v>196</v>
      </c>
      <c r="B100" s="40" t="s">
        <v>197</v>
      </c>
      <c r="C100" s="3" t="s">
        <v>125</v>
      </c>
      <c r="D100" s="13"/>
      <c r="E100" s="17"/>
      <c r="G100">
        <f>32+28+28</f>
        <v>88</v>
      </c>
      <c r="N100" s="77"/>
    </row>
    <row r="101" spans="1:14" ht="31.5">
      <c r="A101" s="3" t="s">
        <v>198</v>
      </c>
      <c r="B101" s="40" t="s">
        <v>199</v>
      </c>
      <c r="C101" s="3" t="s">
        <v>125</v>
      </c>
      <c r="D101" s="13"/>
      <c r="E101" s="17"/>
      <c r="G101">
        <f>23+21+27+25</f>
        <v>96</v>
      </c>
      <c r="N101" s="77"/>
    </row>
    <row r="102" spans="1:14" ht="15.75">
      <c r="A102" s="3" t="s">
        <v>162</v>
      </c>
      <c r="B102" s="10" t="s">
        <v>201</v>
      </c>
      <c r="C102" s="57" t="s">
        <v>11</v>
      </c>
      <c r="D102" s="52"/>
      <c r="E102" s="17"/>
      <c r="N102" s="77"/>
    </row>
    <row r="103" spans="1:14" ht="15.75">
      <c r="A103" s="3" t="s">
        <v>164</v>
      </c>
      <c r="B103" s="10" t="s">
        <v>202</v>
      </c>
      <c r="C103" s="57" t="s">
        <v>11</v>
      </c>
      <c r="D103" s="52"/>
      <c r="E103" s="17"/>
      <c r="N103" s="77"/>
    </row>
    <row r="104" spans="1:14" ht="15.75">
      <c r="A104" s="3" t="s">
        <v>166</v>
      </c>
      <c r="B104" s="10" t="s">
        <v>203</v>
      </c>
      <c r="C104" s="57" t="s">
        <v>11</v>
      </c>
      <c r="D104" s="52"/>
      <c r="E104" s="17"/>
      <c r="N104" s="77"/>
    </row>
    <row r="105" spans="1:14" ht="15.75">
      <c r="A105" s="3" t="s">
        <v>168</v>
      </c>
      <c r="B105" s="10" t="s">
        <v>204</v>
      </c>
      <c r="C105" s="57" t="s">
        <v>11</v>
      </c>
      <c r="D105" s="52"/>
      <c r="E105" s="17"/>
      <c r="N105" s="77"/>
    </row>
    <row r="106" spans="1:14" ht="15.75">
      <c r="A106" s="3" t="s">
        <v>171</v>
      </c>
      <c r="B106" s="10" t="s">
        <v>263</v>
      </c>
      <c r="C106" s="57" t="s">
        <v>11</v>
      </c>
      <c r="D106" s="52"/>
      <c r="E106" s="17"/>
      <c r="N106" s="77"/>
    </row>
    <row r="107" spans="1:14" ht="15.75">
      <c r="A107" s="3" t="s">
        <v>173</v>
      </c>
      <c r="B107" s="10" t="s">
        <v>205</v>
      </c>
      <c r="C107" s="57" t="s">
        <v>11</v>
      </c>
      <c r="D107" s="52"/>
      <c r="E107" s="17"/>
      <c r="N107" s="77"/>
    </row>
    <row r="108" spans="1:14" ht="15.75">
      <c r="A108" s="3" t="s">
        <v>207</v>
      </c>
      <c r="B108" s="10" t="s">
        <v>206</v>
      </c>
      <c r="C108" s="57" t="s">
        <v>11</v>
      </c>
      <c r="D108" s="52"/>
      <c r="E108" s="17"/>
      <c r="N108" s="77"/>
    </row>
    <row r="109" spans="1:14" ht="15.75">
      <c r="A109" s="3" t="s">
        <v>264</v>
      </c>
      <c r="B109" s="10" t="s">
        <v>208</v>
      </c>
      <c r="C109" s="57" t="s">
        <v>11</v>
      </c>
      <c r="D109" s="52"/>
      <c r="E109" s="17"/>
      <c r="N109" s="77"/>
    </row>
    <row r="110" spans="1:14" ht="15.75">
      <c r="A110" s="3"/>
      <c r="B110" s="18" t="s">
        <v>209</v>
      </c>
      <c r="C110" s="55"/>
      <c r="D110" s="19"/>
      <c r="E110" s="17"/>
      <c r="N110" s="77"/>
    </row>
    <row r="111" spans="1:14" ht="15.75">
      <c r="A111" s="3" t="s">
        <v>265</v>
      </c>
      <c r="B111" s="10" t="s">
        <v>211</v>
      </c>
      <c r="C111" s="57" t="s">
        <v>11</v>
      </c>
      <c r="D111" s="52"/>
      <c r="E111" s="17"/>
      <c r="N111" s="77"/>
    </row>
    <row r="112" spans="1:14" ht="15.75">
      <c r="A112" s="21"/>
      <c r="B112" s="14"/>
      <c r="C112" s="55"/>
      <c r="D112" s="17"/>
      <c r="E112" s="20"/>
      <c r="N112" s="77"/>
    </row>
    <row r="113" spans="1:14" ht="15.75">
      <c r="A113" s="21" t="s">
        <v>266</v>
      </c>
      <c r="B113" s="18" t="s">
        <v>213</v>
      </c>
      <c r="C113" s="18"/>
      <c r="D113" s="52"/>
      <c r="E113" s="20"/>
      <c r="G113" s="63"/>
      <c r="N113" s="77"/>
    </row>
    <row r="114" spans="1:14" ht="15.75">
      <c r="A114" s="56" t="s">
        <v>267</v>
      </c>
      <c r="B114" s="62" t="s">
        <v>215</v>
      </c>
      <c r="C114" s="10" t="s">
        <v>44</v>
      </c>
      <c r="D114" s="52"/>
      <c r="E114" s="11"/>
      <c r="G114" s="63"/>
      <c r="N114" s="77"/>
    </row>
    <row r="115" spans="1:14" ht="15.75">
      <c r="A115" s="56" t="s">
        <v>268</v>
      </c>
      <c r="B115" s="64" t="s">
        <v>217</v>
      </c>
      <c r="C115" s="10" t="s">
        <v>44</v>
      </c>
      <c r="D115" s="52"/>
      <c r="E115" s="11"/>
      <c r="G115" s="63"/>
      <c r="N115" s="77"/>
    </row>
    <row r="116" spans="1:14" ht="15.75">
      <c r="A116" s="56" t="s">
        <v>269</v>
      </c>
      <c r="B116" s="62" t="s">
        <v>270</v>
      </c>
      <c r="C116" s="10" t="s">
        <v>44</v>
      </c>
      <c r="D116" s="52"/>
      <c r="E116" s="11"/>
      <c r="G116" s="63"/>
      <c r="N116" s="77"/>
    </row>
    <row r="117" spans="1:14" ht="15.75">
      <c r="A117" s="56" t="s">
        <v>271</v>
      </c>
      <c r="B117" s="64" t="s">
        <v>272</v>
      </c>
      <c r="C117" s="10" t="s">
        <v>44</v>
      </c>
      <c r="D117" s="52"/>
      <c r="E117" s="11"/>
      <c r="N117" s="77"/>
    </row>
    <row r="118" spans="1:14" ht="15.75">
      <c r="A118" s="56" t="s">
        <v>273</v>
      </c>
      <c r="B118" s="62" t="s">
        <v>221</v>
      </c>
      <c r="C118" s="10" t="s">
        <v>44</v>
      </c>
      <c r="D118" s="13"/>
      <c r="E118" s="11"/>
      <c r="N118" s="77"/>
    </row>
    <row r="119" spans="1:14" ht="15.75">
      <c r="A119" s="21"/>
      <c r="B119" s="14"/>
      <c r="C119" s="18"/>
      <c r="D119" s="19"/>
      <c r="E119" s="20"/>
      <c r="N119" s="77"/>
    </row>
    <row r="120" spans="1:14" ht="15.75">
      <c r="A120" s="3"/>
      <c r="B120" s="37"/>
      <c r="C120" s="3"/>
      <c r="D120" s="13"/>
      <c r="E120" s="6"/>
      <c r="N120" s="77"/>
    </row>
    <row r="121" spans="1:14" ht="15.75">
      <c r="A121" s="21"/>
      <c r="B121" s="18"/>
      <c r="C121" s="18"/>
      <c r="D121" s="19"/>
      <c r="E121" s="20"/>
      <c r="N121" s="77"/>
    </row>
    <row r="122" spans="1:14">
      <c r="N122" s="77"/>
    </row>
    <row r="123" spans="1:14">
      <c r="N123" s="77"/>
    </row>
    <row r="124" spans="1:14" ht="15.75">
      <c r="A124" s="95" t="s">
        <v>274</v>
      </c>
      <c r="B124" s="95"/>
      <c r="C124" s="95"/>
      <c r="D124" s="95"/>
      <c r="E124" s="95"/>
      <c r="N124" s="77"/>
    </row>
    <row r="125" spans="1:14">
      <c r="N125" s="77"/>
    </row>
    <row r="126" spans="1:14">
      <c r="N126" s="77"/>
    </row>
    <row r="127" spans="1:14" ht="31.5">
      <c r="A127" s="5" t="s">
        <v>39</v>
      </c>
      <c r="B127" s="5" t="s">
        <v>40</v>
      </c>
      <c r="C127" s="5" t="s">
        <v>41</v>
      </c>
      <c r="D127" s="91" t="s">
        <v>5</v>
      </c>
      <c r="E127" s="91" t="s">
        <v>6</v>
      </c>
      <c r="N127" s="77"/>
    </row>
    <row r="128" spans="1:14" ht="15.75">
      <c r="A128" s="5" t="s">
        <v>7</v>
      </c>
      <c r="B128" s="7" t="s">
        <v>42</v>
      </c>
      <c r="C128" s="3"/>
      <c r="D128" s="8"/>
      <c r="E128" s="8"/>
      <c r="N128" s="77"/>
    </row>
    <row r="129" spans="1:14" ht="15.75">
      <c r="A129" s="9" t="s">
        <v>9</v>
      </c>
      <c r="B129" s="10" t="s">
        <v>43</v>
      </c>
      <c r="C129" s="3" t="s">
        <v>44</v>
      </c>
      <c r="D129" s="11"/>
      <c r="E129" s="11"/>
      <c r="N129" s="77"/>
    </row>
    <row r="130" spans="1:14" ht="63">
      <c r="A130" s="9" t="s">
        <v>45</v>
      </c>
      <c r="B130" s="12" t="s">
        <v>46</v>
      </c>
      <c r="C130" s="9" t="s">
        <v>16</v>
      </c>
      <c r="D130" s="13"/>
      <c r="E130" s="11"/>
      <c r="N130" s="77"/>
    </row>
    <row r="131" spans="1:14" ht="15.75">
      <c r="A131" s="9" t="s">
        <v>47</v>
      </c>
      <c r="B131" s="10" t="s">
        <v>48</v>
      </c>
      <c r="C131" s="3" t="s">
        <v>49</v>
      </c>
      <c r="D131" s="13"/>
      <c r="E131" s="11"/>
      <c r="N131" s="77"/>
    </row>
    <row r="132" spans="1:14" ht="15.75">
      <c r="A132" s="9" t="s">
        <v>50</v>
      </c>
      <c r="B132" s="10" t="s">
        <v>51</v>
      </c>
      <c r="C132" s="3" t="s">
        <v>49</v>
      </c>
      <c r="D132" s="13"/>
      <c r="E132" s="11"/>
      <c r="N132" s="77"/>
    </row>
    <row r="133" spans="1:14" ht="15.75">
      <c r="A133" s="9" t="s">
        <v>53</v>
      </c>
      <c r="B133" s="10" t="s">
        <v>54</v>
      </c>
      <c r="C133" s="3" t="s">
        <v>49</v>
      </c>
      <c r="D133" s="13"/>
      <c r="E133" s="11"/>
      <c r="N133" s="77"/>
    </row>
    <row r="134" spans="1:14" ht="15.75">
      <c r="A134" s="9" t="s">
        <v>55</v>
      </c>
      <c r="B134" s="10" t="s">
        <v>56</v>
      </c>
      <c r="C134" s="3" t="s">
        <v>49</v>
      </c>
      <c r="D134" s="13"/>
      <c r="E134" s="11"/>
      <c r="N134" s="77"/>
    </row>
    <row r="135" spans="1:14" ht="15.75">
      <c r="A135" s="3"/>
      <c r="B135" s="14"/>
      <c r="C135" s="3"/>
      <c r="D135" s="8"/>
      <c r="E135" s="15"/>
      <c r="G135" s="47" t="s">
        <v>57</v>
      </c>
      <c r="H135" s="47" t="s">
        <v>58</v>
      </c>
      <c r="I135" s="47" t="s">
        <v>59</v>
      </c>
      <c r="J135" s="47" t="s">
        <v>60</v>
      </c>
      <c r="N135" s="77"/>
    </row>
    <row r="136" spans="1:14" ht="15.75">
      <c r="A136" s="5" t="s">
        <v>12</v>
      </c>
      <c r="B136" s="7" t="s">
        <v>61</v>
      </c>
      <c r="C136" s="3"/>
      <c r="D136" s="8"/>
      <c r="E136" s="8"/>
      <c r="G136" s="47">
        <f>24+40.2</f>
        <v>64.2</v>
      </c>
      <c r="H136" s="47">
        <f>20+25.4</f>
        <v>45.4</v>
      </c>
      <c r="I136" s="47">
        <v>0</v>
      </c>
      <c r="J136" s="47">
        <v>0</v>
      </c>
      <c r="N136" s="77"/>
    </row>
    <row r="137" spans="1:14" ht="31.5">
      <c r="A137" s="3" t="s">
        <v>14</v>
      </c>
      <c r="B137" s="40" t="s">
        <v>62</v>
      </c>
      <c r="C137" s="3" t="s">
        <v>49</v>
      </c>
      <c r="D137" s="13"/>
      <c r="E137" s="13"/>
      <c r="G137" s="47">
        <f>+G136+I136</f>
        <v>64.2</v>
      </c>
      <c r="H137" s="47"/>
      <c r="N137" s="77"/>
    </row>
    <row r="138" spans="1:14" ht="31.5">
      <c r="A138" s="3" t="s">
        <v>17</v>
      </c>
      <c r="B138" s="40" t="s">
        <v>275</v>
      </c>
      <c r="C138" s="3" t="s">
        <v>276</v>
      </c>
      <c r="D138" s="13"/>
      <c r="E138" s="13"/>
      <c r="G138" s="47"/>
      <c r="H138" s="47"/>
      <c r="N138" s="77"/>
    </row>
    <row r="139" spans="1:14" ht="31.5">
      <c r="A139" s="3" t="s">
        <v>64</v>
      </c>
      <c r="B139" s="40" t="s">
        <v>65</v>
      </c>
      <c r="C139" s="3" t="s">
        <v>49</v>
      </c>
      <c r="D139" s="13"/>
      <c r="E139" s="13"/>
      <c r="G139" s="47"/>
      <c r="H139" s="47"/>
      <c r="N139" s="77"/>
    </row>
    <row r="140" spans="1:14" ht="15.75">
      <c r="A140" s="3" t="s">
        <v>66</v>
      </c>
      <c r="B140" s="16" t="s">
        <v>67</v>
      </c>
      <c r="C140" s="3" t="s">
        <v>49</v>
      </c>
      <c r="D140" s="13"/>
      <c r="E140" s="13"/>
      <c r="G140" s="47"/>
      <c r="H140" s="47"/>
      <c r="N140" s="77"/>
    </row>
    <row r="141" spans="1:14" ht="15.75">
      <c r="A141" s="3" t="s">
        <v>68</v>
      </c>
      <c r="B141" s="16" t="s">
        <v>69</v>
      </c>
      <c r="C141" s="3" t="s">
        <v>49</v>
      </c>
      <c r="D141" s="13"/>
      <c r="E141" s="13"/>
      <c r="G141" s="47" t="s">
        <v>70</v>
      </c>
      <c r="H141" s="47" t="s">
        <v>71</v>
      </c>
      <c r="I141" s="47" t="s">
        <v>277</v>
      </c>
      <c r="N141" s="77"/>
    </row>
    <row r="142" spans="1:14" ht="15.75">
      <c r="A142" s="3" t="s">
        <v>73</v>
      </c>
      <c r="B142" s="16" t="s">
        <v>74</v>
      </c>
      <c r="C142" s="3" t="s">
        <v>75</v>
      </c>
      <c r="D142" s="13"/>
      <c r="E142" s="13"/>
      <c r="G142" s="47">
        <f>6.9+6.9+6+22.3</f>
        <v>42.1</v>
      </c>
      <c r="H142" s="47">
        <v>68.349999999999994</v>
      </c>
      <c r="I142" s="47">
        <v>37.700000000000003</v>
      </c>
      <c r="N142" s="77"/>
    </row>
    <row r="143" spans="1:14" ht="15.75">
      <c r="A143" s="3" t="s">
        <v>76</v>
      </c>
      <c r="B143" s="16" t="s">
        <v>77</v>
      </c>
      <c r="C143" s="3" t="s">
        <v>49</v>
      </c>
      <c r="D143" s="13"/>
      <c r="E143" s="13"/>
      <c r="G143" s="47" t="s">
        <v>231</v>
      </c>
      <c r="H143" s="47" t="s">
        <v>232</v>
      </c>
      <c r="N143" s="77"/>
    </row>
    <row r="144" spans="1:14" ht="15.75">
      <c r="A144" s="3" t="s">
        <v>78</v>
      </c>
      <c r="B144" s="16" t="s">
        <v>79</v>
      </c>
      <c r="C144" s="3" t="s">
        <v>49</v>
      </c>
      <c r="D144" s="13"/>
      <c r="E144" s="13"/>
      <c r="G144" s="47">
        <v>26.65</v>
      </c>
      <c r="H144" s="47">
        <f>11.2+6.35</f>
        <v>17.549999999999997</v>
      </c>
      <c r="N144" s="77"/>
    </row>
    <row r="145" spans="1:14" ht="31.5">
      <c r="A145" s="3" t="s">
        <v>80</v>
      </c>
      <c r="B145" s="40" t="s">
        <v>81</v>
      </c>
      <c r="C145" s="3" t="s">
        <v>49</v>
      </c>
      <c r="D145" s="13"/>
      <c r="E145" s="13"/>
      <c r="G145" s="47"/>
      <c r="H145" s="47"/>
      <c r="N145" s="77"/>
    </row>
    <row r="146" spans="1:14" ht="15.75">
      <c r="A146" s="3"/>
      <c r="B146" s="14"/>
      <c r="C146" s="3"/>
      <c r="D146" s="4"/>
      <c r="E146" s="15"/>
      <c r="N146" s="77"/>
    </row>
    <row r="147" spans="1:14" ht="15.75">
      <c r="A147" s="5" t="s">
        <v>20</v>
      </c>
      <c r="B147" s="49" t="s">
        <v>86</v>
      </c>
      <c r="C147" s="3"/>
      <c r="D147" s="13"/>
      <c r="E147" s="8"/>
      <c r="N147" s="77"/>
    </row>
    <row r="148" spans="1:14" ht="31.5">
      <c r="A148" s="3" t="s">
        <v>22</v>
      </c>
      <c r="B148" s="50" t="s">
        <v>87</v>
      </c>
      <c r="C148" s="3" t="s">
        <v>44</v>
      </c>
      <c r="D148" s="13"/>
      <c r="E148" s="13"/>
      <c r="N148" s="77"/>
    </row>
    <row r="149" spans="1:14" ht="15.75">
      <c r="A149" s="3" t="s">
        <v>25</v>
      </c>
      <c r="B149" s="16" t="s">
        <v>88</v>
      </c>
      <c r="C149" s="3" t="s">
        <v>49</v>
      </c>
      <c r="D149" s="13"/>
      <c r="E149" s="13"/>
      <c r="N149" s="77"/>
    </row>
    <row r="150" spans="1:14" ht="15.75">
      <c r="A150" s="3"/>
      <c r="B150" s="14"/>
      <c r="C150" s="3"/>
      <c r="D150" s="48"/>
      <c r="E150" s="15"/>
      <c r="N150" s="77"/>
    </row>
    <row r="151" spans="1:14" ht="15.75">
      <c r="A151" s="5" t="s">
        <v>90</v>
      </c>
      <c r="B151" s="7" t="s">
        <v>91</v>
      </c>
      <c r="C151" s="3"/>
      <c r="E151" s="8"/>
      <c r="N151" s="77"/>
    </row>
    <row r="152" spans="1:14" ht="15.75">
      <c r="A152" s="3" t="s">
        <v>35</v>
      </c>
      <c r="B152" s="16" t="s">
        <v>92</v>
      </c>
      <c r="C152" s="3" t="s">
        <v>75</v>
      </c>
      <c r="D152" s="13"/>
      <c r="E152" s="13"/>
      <c r="N152" s="77"/>
    </row>
    <row r="153" spans="1:14" ht="15.75">
      <c r="A153" s="3" t="s">
        <v>93</v>
      </c>
      <c r="B153" s="16" t="s">
        <v>94</v>
      </c>
      <c r="C153" s="3" t="s">
        <v>49</v>
      </c>
      <c r="D153" s="13"/>
      <c r="E153" s="13"/>
      <c r="N153" s="77"/>
    </row>
    <row r="154" spans="1:14" ht="15.75">
      <c r="A154" s="3" t="s">
        <v>95</v>
      </c>
      <c r="B154" s="16" t="s">
        <v>96</v>
      </c>
      <c r="C154" s="3" t="s">
        <v>49</v>
      </c>
      <c r="D154" s="13"/>
      <c r="E154" s="13"/>
      <c r="N154" s="77"/>
    </row>
    <row r="155" spans="1:14" ht="15.75">
      <c r="A155" s="3" t="s">
        <v>97</v>
      </c>
      <c r="B155" s="16" t="s">
        <v>278</v>
      </c>
      <c r="C155" s="3" t="s">
        <v>30</v>
      </c>
      <c r="D155" s="13"/>
      <c r="E155" s="13"/>
      <c r="G155">
        <v>5.64</v>
      </c>
      <c r="N155" s="77"/>
    </row>
    <row r="156" spans="1:14" ht="15.75">
      <c r="A156" s="3" t="s">
        <v>99</v>
      </c>
      <c r="B156" s="16" t="s">
        <v>98</v>
      </c>
      <c r="C156" s="3" t="s">
        <v>49</v>
      </c>
      <c r="D156" s="13"/>
      <c r="E156" s="13"/>
      <c r="N156" s="77"/>
    </row>
    <row r="157" spans="1:14" ht="47.25">
      <c r="A157" s="3" t="s">
        <v>235</v>
      </c>
      <c r="B157" s="40" t="s">
        <v>100</v>
      </c>
      <c r="C157" s="3" t="s">
        <v>49</v>
      </c>
      <c r="D157" s="13"/>
      <c r="E157" s="13"/>
      <c r="N157" s="77"/>
    </row>
    <row r="158" spans="1:14" ht="15.75">
      <c r="A158" s="3"/>
      <c r="B158" s="14"/>
      <c r="C158" s="3"/>
      <c r="D158" s="48"/>
      <c r="E158" s="15"/>
      <c r="N158" s="77"/>
    </row>
    <row r="159" spans="1:14" ht="15.75">
      <c r="A159" s="5" t="s">
        <v>102</v>
      </c>
      <c r="B159" s="7" t="s">
        <v>103</v>
      </c>
      <c r="C159" s="3"/>
      <c r="D159" s="13"/>
      <c r="E159" s="8"/>
      <c r="N159" s="77"/>
    </row>
    <row r="160" spans="1:14" ht="15.75">
      <c r="A160" s="3" t="s">
        <v>104</v>
      </c>
      <c r="B160" s="16" t="s">
        <v>105</v>
      </c>
      <c r="C160" s="3" t="s">
        <v>75</v>
      </c>
      <c r="D160" s="13"/>
      <c r="E160" s="13"/>
      <c r="N160" s="77"/>
    </row>
    <row r="161" spans="1:14" ht="15.75">
      <c r="A161" s="3" t="s">
        <v>106</v>
      </c>
      <c r="B161" s="16" t="s">
        <v>107</v>
      </c>
      <c r="C161" s="3" t="s">
        <v>75</v>
      </c>
      <c r="D161" s="13"/>
      <c r="E161" s="13"/>
      <c r="G161">
        <f>1.86+14.85+2.22+3.95+8.01+15.48</f>
        <v>46.370000000000005</v>
      </c>
      <c r="N161" s="77"/>
    </row>
    <row r="162" spans="1:14" ht="31.5">
      <c r="A162" s="3" t="s">
        <v>108</v>
      </c>
      <c r="B162" s="51" t="s">
        <v>114</v>
      </c>
      <c r="C162" s="3" t="s">
        <v>75</v>
      </c>
      <c r="D162" s="13"/>
      <c r="E162" s="13"/>
      <c r="N162" s="77"/>
    </row>
    <row r="163" spans="1:14" ht="31.5">
      <c r="A163" s="3" t="s">
        <v>111</v>
      </c>
      <c r="B163" s="40" t="s">
        <v>279</v>
      </c>
      <c r="C163" s="3" t="s">
        <v>75</v>
      </c>
      <c r="D163" s="13"/>
      <c r="E163" s="13"/>
      <c r="N163" s="77"/>
    </row>
    <row r="164" spans="1:14" ht="31.5">
      <c r="A164" s="3" t="s">
        <v>113</v>
      </c>
      <c r="B164" s="51" t="s">
        <v>116</v>
      </c>
      <c r="C164" s="3" t="s">
        <v>75</v>
      </c>
      <c r="D164" s="13"/>
      <c r="E164" s="13"/>
      <c r="N164" s="77"/>
    </row>
    <row r="165" spans="1:14" ht="15.75">
      <c r="A165" s="3"/>
      <c r="B165" s="14"/>
      <c r="C165" s="3"/>
      <c r="D165" s="19"/>
      <c r="E165" s="15"/>
      <c r="N165" s="77"/>
    </row>
    <row r="166" spans="1:14" ht="15.75">
      <c r="A166" s="5" t="s">
        <v>117</v>
      </c>
      <c r="B166" s="18" t="s">
        <v>118</v>
      </c>
      <c r="C166" s="18"/>
      <c r="D166" s="13"/>
      <c r="E166" s="20"/>
      <c r="N166" s="77"/>
    </row>
    <row r="167" spans="1:14" ht="31.5">
      <c r="A167" s="3" t="s">
        <v>119</v>
      </c>
      <c r="B167" s="40" t="s">
        <v>120</v>
      </c>
      <c r="C167" s="3" t="s">
        <v>44</v>
      </c>
      <c r="D167" s="13"/>
      <c r="E167" s="13"/>
      <c r="N167" s="77"/>
    </row>
    <row r="168" spans="1:14" ht="15.75">
      <c r="A168" s="3" t="s">
        <v>123</v>
      </c>
      <c r="B168" s="16" t="s">
        <v>239</v>
      </c>
      <c r="C168" s="3" t="s">
        <v>125</v>
      </c>
      <c r="D168" s="13"/>
      <c r="E168" s="13"/>
      <c r="N168" s="77"/>
    </row>
    <row r="169" spans="1:14" ht="15.75">
      <c r="A169" s="3" t="s">
        <v>126</v>
      </c>
      <c r="B169" s="16" t="s">
        <v>280</v>
      </c>
      <c r="C169" s="3" t="s">
        <v>125</v>
      </c>
      <c r="D169" s="13"/>
      <c r="E169" s="13"/>
      <c r="N169" s="77"/>
    </row>
    <row r="170" spans="1:14" ht="15.75">
      <c r="A170" s="3" t="s">
        <v>128</v>
      </c>
      <c r="B170" s="16" t="s">
        <v>129</v>
      </c>
      <c r="C170" s="3" t="s">
        <v>125</v>
      </c>
      <c r="D170" s="13"/>
      <c r="E170" s="13"/>
      <c r="N170" s="77"/>
    </row>
    <row r="171" spans="1:14" ht="15.75">
      <c r="A171" s="3" t="s">
        <v>130</v>
      </c>
      <c r="B171" s="40" t="s">
        <v>131</v>
      </c>
      <c r="C171" s="3" t="s">
        <v>110</v>
      </c>
      <c r="D171" s="52"/>
      <c r="E171" s="13"/>
      <c r="N171" s="77"/>
    </row>
    <row r="172" spans="1:14" ht="15.75">
      <c r="A172" s="21"/>
      <c r="B172" s="37"/>
      <c r="C172" s="18"/>
      <c r="D172" s="19"/>
      <c r="E172" s="15"/>
      <c r="N172" s="77"/>
    </row>
    <row r="173" spans="1:14" ht="15.75">
      <c r="A173" s="5" t="s">
        <v>132</v>
      </c>
      <c r="B173" s="18" t="s">
        <v>133</v>
      </c>
      <c r="C173" s="18"/>
      <c r="D173" s="17"/>
      <c r="E173" s="20"/>
      <c r="N173" s="77"/>
    </row>
    <row r="174" spans="1:14" ht="15.75">
      <c r="A174" s="21"/>
      <c r="B174" s="18" t="s">
        <v>241</v>
      </c>
      <c r="C174" s="18"/>
      <c r="D174" s="17"/>
      <c r="E174" s="20"/>
      <c r="N174" s="77"/>
    </row>
    <row r="175" spans="1:14" ht="31.5">
      <c r="A175" s="3" t="s">
        <v>135</v>
      </c>
      <c r="B175" s="40" t="s">
        <v>242</v>
      </c>
      <c r="C175" s="57" t="s">
        <v>11</v>
      </c>
      <c r="D175" s="17"/>
      <c r="E175" s="17"/>
      <c r="N175" s="77"/>
    </row>
    <row r="176" spans="1:14" ht="31.5">
      <c r="A176" s="3" t="s">
        <v>137</v>
      </c>
      <c r="B176" s="40" t="s">
        <v>243</v>
      </c>
      <c r="C176" s="57" t="s">
        <v>11</v>
      </c>
      <c r="D176" s="17"/>
      <c r="E176" s="17"/>
      <c r="N176" s="77"/>
    </row>
    <row r="177" spans="1:14" ht="15.75">
      <c r="A177" s="3" t="s">
        <v>139</v>
      </c>
      <c r="B177" s="18" t="s">
        <v>134</v>
      </c>
      <c r="C177" s="55"/>
      <c r="D177" s="17"/>
      <c r="E177" s="17"/>
      <c r="N177" s="77"/>
    </row>
    <row r="178" spans="1:14" ht="31.5">
      <c r="A178" s="3" t="s">
        <v>141</v>
      </c>
      <c r="B178" s="40" t="s">
        <v>244</v>
      </c>
      <c r="C178" s="57" t="s">
        <v>11</v>
      </c>
      <c r="D178" s="17"/>
      <c r="E178" s="17"/>
      <c r="N178" s="77"/>
    </row>
    <row r="179" spans="1:14" ht="31.5">
      <c r="A179" s="3" t="s">
        <v>143</v>
      </c>
      <c r="B179" s="40" t="s">
        <v>245</v>
      </c>
      <c r="C179" s="57" t="s">
        <v>11</v>
      </c>
      <c r="D179" s="17"/>
      <c r="E179" s="17"/>
      <c r="N179" s="77"/>
    </row>
    <row r="180" spans="1:14" ht="31.5">
      <c r="A180" s="3" t="s">
        <v>145</v>
      </c>
      <c r="B180" s="40" t="s">
        <v>246</v>
      </c>
      <c r="C180" s="57" t="s">
        <v>11</v>
      </c>
      <c r="D180" s="17"/>
      <c r="E180" s="17"/>
      <c r="N180" s="77"/>
    </row>
    <row r="181" spans="1:14" ht="15.75">
      <c r="A181" s="3" t="s">
        <v>247</v>
      </c>
      <c r="B181" s="53" t="s">
        <v>248</v>
      </c>
      <c r="C181" s="57" t="s">
        <v>11</v>
      </c>
      <c r="D181" s="17"/>
      <c r="E181" s="17"/>
      <c r="N181" s="77"/>
    </row>
    <row r="182" spans="1:14" ht="31.5">
      <c r="A182" s="3" t="s">
        <v>249</v>
      </c>
      <c r="B182" s="53" t="s">
        <v>250</v>
      </c>
      <c r="C182" s="57" t="s">
        <v>11</v>
      </c>
      <c r="D182" s="17"/>
      <c r="E182" s="17"/>
      <c r="N182" s="77"/>
    </row>
    <row r="183" spans="1:14" ht="15.75">
      <c r="A183" s="21"/>
      <c r="B183" s="14"/>
      <c r="C183" s="55"/>
      <c r="D183" s="52"/>
      <c r="E183" s="20"/>
      <c r="N183" s="77"/>
    </row>
    <row r="184" spans="1:14" ht="15.75">
      <c r="A184" s="21" t="s">
        <v>147</v>
      </c>
      <c r="B184" s="18" t="s">
        <v>148</v>
      </c>
      <c r="C184" s="55"/>
      <c r="D184" s="52"/>
      <c r="E184" s="20"/>
      <c r="N184" s="77"/>
    </row>
    <row r="185" spans="1:14" ht="15.75">
      <c r="A185" s="56" t="s">
        <v>149</v>
      </c>
      <c r="B185" s="54" t="s">
        <v>251</v>
      </c>
      <c r="C185" s="57" t="s">
        <v>75</v>
      </c>
      <c r="D185" s="52"/>
      <c r="E185" s="52"/>
      <c r="N185" s="77"/>
    </row>
    <row r="186" spans="1:14" ht="15.75">
      <c r="A186" s="18"/>
      <c r="B186" s="14"/>
      <c r="C186" s="55"/>
      <c r="D186" s="52"/>
      <c r="E186" s="19"/>
      <c r="N186" s="77"/>
    </row>
    <row r="187" spans="1:14" ht="15.75">
      <c r="A187" s="21" t="s">
        <v>151</v>
      </c>
      <c r="B187" s="18" t="s">
        <v>152</v>
      </c>
      <c r="C187" s="55"/>
      <c r="D187" s="11"/>
      <c r="E187" s="20"/>
      <c r="N187" s="77"/>
    </row>
    <row r="188" spans="1:14" ht="31.5">
      <c r="A188" s="3" t="s">
        <v>154</v>
      </c>
      <c r="B188" s="40" t="s">
        <v>281</v>
      </c>
      <c r="C188" s="3" t="s">
        <v>16</v>
      </c>
      <c r="D188" s="13"/>
      <c r="E188" s="17"/>
      <c r="N188" s="77"/>
    </row>
    <row r="189" spans="1:14" ht="15.75">
      <c r="A189" s="3" t="s">
        <v>158</v>
      </c>
      <c r="B189" s="59" t="s">
        <v>175</v>
      </c>
      <c r="C189" s="3"/>
      <c r="D189" s="13"/>
      <c r="E189" s="17"/>
      <c r="N189" s="77"/>
    </row>
    <row r="190" spans="1:14" ht="15.75">
      <c r="A190" s="3" t="s">
        <v>176</v>
      </c>
      <c r="B190" s="40" t="s">
        <v>177</v>
      </c>
      <c r="C190" s="3" t="s">
        <v>125</v>
      </c>
      <c r="D190" s="13"/>
      <c r="E190" s="17"/>
      <c r="N190" s="77"/>
    </row>
    <row r="191" spans="1:14" ht="15.75">
      <c r="A191" s="3" t="s">
        <v>178</v>
      </c>
      <c r="B191" s="40" t="s">
        <v>179</v>
      </c>
      <c r="C191" s="3" t="s">
        <v>11</v>
      </c>
      <c r="D191" s="13"/>
      <c r="E191" s="17"/>
      <c r="N191" s="77"/>
    </row>
    <row r="192" spans="1:14" ht="15.75">
      <c r="A192" s="3" t="s">
        <v>180</v>
      </c>
      <c r="B192" s="40" t="s">
        <v>181</v>
      </c>
      <c r="C192" s="3" t="s">
        <v>11</v>
      </c>
      <c r="D192" s="13"/>
      <c r="E192" s="17"/>
      <c r="N192" s="77"/>
    </row>
    <row r="193" spans="1:14" ht="15.75">
      <c r="A193" s="3" t="s">
        <v>160</v>
      </c>
      <c r="B193" s="40" t="s">
        <v>182</v>
      </c>
      <c r="C193" s="3"/>
      <c r="D193" s="13"/>
      <c r="E193" s="17"/>
      <c r="N193" s="77"/>
    </row>
    <row r="194" spans="1:14" ht="15.75">
      <c r="A194" s="3" t="s">
        <v>183</v>
      </c>
      <c r="B194" s="40" t="s">
        <v>184</v>
      </c>
      <c r="C194" s="3" t="s">
        <v>125</v>
      </c>
      <c r="D194" s="13"/>
      <c r="E194" s="17"/>
      <c r="N194" s="77"/>
    </row>
    <row r="195" spans="1:14" ht="15.75">
      <c r="A195" s="3" t="s">
        <v>185</v>
      </c>
      <c r="B195" s="40" t="s">
        <v>186</v>
      </c>
      <c r="C195" s="3" t="s">
        <v>125</v>
      </c>
      <c r="D195" s="13"/>
      <c r="E195" s="17"/>
      <c r="N195" s="77"/>
    </row>
    <row r="196" spans="1:14" ht="15.75">
      <c r="A196" s="3" t="s">
        <v>187</v>
      </c>
      <c r="B196" s="40" t="s">
        <v>188</v>
      </c>
      <c r="C196" s="3" t="s">
        <v>125</v>
      </c>
      <c r="D196" s="13"/>
      <c r="E196" s="17"/>
      <c r="N196" s="77"/>
    </row>
    <row r="197" spans="1:14" ht="47.25">
      <c r="A197" s="3" t="s">
        <v>189</v>
      </c>
      <c r="B197" s="40" t="s">
        <v>190</v>
      </c>
      <c r="C197" s="3" t="s">
        <v>191</v>
      </c>
      <c r="D197" s="13"/>
      <c r="E197" s="17"/>
      <c r="N197" s="77"/>
    </row>
    <row r="198" spans="1:14" ht="47.25">
      <c r="A198" s="3" t="s">
        <v>192</v>
      </c>
      <c r="B198" s="40" t="s">
        <v>193</v>
      </c>
      <c r="C198" s="3" t="s">
        <v>11</v>
      </c>
      <c r="D198" s="13"/>
      <c r="E198" s="17"/>
      <c r="N198" s="77"/>
    </row>
    <row r="199" spans="1:14" ht="31.5">
      <c r="A199" s="3" t="s">
        <v>194</v>
      </c>
      <c r="B199" s="40" t="s">
        <v>195</v>
      </c>
      <c r="C199" s="3" t="s">
        <v>125</v>
      </c>
      <c r="D199" s="13"/>
      <c r="E199" s="17"/>
      <c r="N199" s="77"/>
    </row>
    <row r="200" spans="1:14" ht="31.5">
      <c r="A200" s="3" t="s">
        <v>196</v>
      </c>
      <c r="B200" s="40" t="s">
        <v>197</v>
      </c>
      <c r="C200" s="3" t="s">
        <v>125</v>
      </c>
      <c r="D200" s="13"/>
      <c r="E200" s="17"/>
      <c r="N200" s="77"/>
    </row>
    <row r="201" spans="1:14" ht="31.5">
      <c r="A201" s="3" t="s">
        <v>198</v>
      </c>
      <c r="B201" s="40" t="s">
        <v>199</v>
      </c>
      <c r="C201" s="3" t="s">
        <v>125</v>
      </c>
      <c r="D201" s="13"/>
      <c r="E201" s="17"/>
      <c r="N201" s="77"/>
    </row>
    <row r="202" spans="1:14" ht="31.5">
      <c r="A202" s="3" t="s">
        <v>282</v>
      </c>
      <c r="B202" s="40" t="s">
        <v>174</v>
      </c>
      <c r="C202" s="3" t="s">
        <v>125</v>
      </c>
      <c r="D202" s="13"/>
      <c r="E202" s="17"/>
      <c r="N202" s="77"/>
    </row>
    <row r="203" spans="1:14" ht="15.75">
      <c r="A203" s="3" t="s">
        <v>162</v>
      </c>
      <c r="B203" s="10" t="s">
        <v>201</v>
      </c>
      <c r="C203" s="57" t="s">
        <v>11</v>
      </c>
      <c r="D203" s="52"/>
      <c r="E203" s="17"/>
      <c r="N203" s="77"/>
    </row>
    <row r="204" spans="1:14" ht="15.75">
      <c r="A204" s="3" t="s">
        <v>164</v>
      </c>
      <c r="B204" s="10" t="s">
        <v>202</v>
      </c>
      <c r="C204" s="57" t="s">
        <v>11</v>
      </c>
      <c r="D204" s="52"/>
      <c r="E204" s="17"/>
      <c r="N204" s="77"/>
    </row>
    <row r="205" spans="1:14" ht="15.75">
      <c r="A205" s="3" t="s">
        <v>166</v>
      </c>
      <c r="B205" s="10" t="s">
        <v>203</v>
      </c>
      <c r="C205" s="57" t="s">
        <v>11</v>
      </c>
      <c r="D205" s="52"/>
      <c r="E205" s="17"/>
      <c r="N205" s="77"/>
    </row>
    <row r="206" spans="1:14" ht="15.75">
      <c r="A206" s="3" t="s">
        <v>168</v>
      </c>
      <c r="B206" s="10" t="s">
        <v>204</v>
      </c>
      <c r="C206" s="57" t="s">
        <v>11</v>
      </c>
      <c r="D206" s="52"/>
      <c r="E206" s="17"/>
      <c r="N206" s="77"/>
    </row>
    <row r="207" spans="1:14" ht="15.75">
      <c r="A207" s="3" t="s">
        <v>171</v>
      </c>
      <c r="B207" s="10" t="s">
        <v>263</v>
      </c>
      <c r="C207" s="57" t="s">
        <v>11</v>
      </c>
      <c r="D207" s="52"/>
      <c r="E207" s="17"/>
      <c r="N207" s="77"/>
    </row>
    <row r="208" spans="1:14" ht="15.75">
      <c r="A208" s="3" t="s">
        <v>173</v>
      </c>
      <c r="B208" s="10" t="s">
        <v>205</v>
      </c>
      <c r="C208" s="57" t="s">
        <v>11</v>
      </c>
      <c r="D208" s="52"/>
      <c r="E208" s="17"/>
      <c r="N208" s="77"/>
    </row>
    <row r="209" spans="1:14" ht="15.75">
      <c r="A209" s="3" t="s">
        <v>207</v>
      </c>
      <c r="B209" s="10" t="s">
        <v>206</v>
      </c>
      <c r="C209" s="57" t="s">
        <v>11</v>
      </c>
      <c r="D209" s="52"/>
      <c r="E209" s="17"/>
      <c r="N209" s="77"/>
    </row>
    <row r="210" spans="1:14" ht="15.75">
      <c r="A210" s="3" t="s">
        <v>264</v>
      </c>
      <c r="B210" s="10" t="s">
        <v>208</v>
      </c>
      <c r="C210" s="57" t="s">
        <v>11</v>
      </c>
      <c r="D210" s="52"/>
      <c r="E210" s="17"/>
      <c r="N210" s="77"/>
    </row>
    <row r="211" spans="1:14" ht="15.75">
      <c r="A211" s="3"/>
      <c r="B211" s="18" t="s">
        <v>209</v>
      </c>
      <c r="C211" s="55"/>
      <c r="D211" s="19"/>
      <c r="E211" s="17"/>
      <c r="N211" s="77"/>
    </row>
    <row r="212" spans="1:14" ht="15.75">
      <c r="A212" s="3" t="s">
        <v>265</v>
      </c>
      <c r="B212" s="10" t="s">
        <v>211</v>
      </c>
      <c r="C212" s="57" t="s">
        <v>11</v>
      </c>
      <c r="D212" s="52"/>
      <c r="E212" s="17"/>
      <c r="N212" s="77"/>
    </row>
    <row r="213" spans="1:14" ht="15.75">
      <c r="A213" s="21"/>
      <c r="B213" s="14"/>
      <c r="C213" s="55"/>
      <c r="D213" s="17"/>
      <c r="E213" s="20"/>
      <c r="N213" s="77"/>
    </row>
    <row r="214" spans="1:14" ht="15.75">
      <c r="A214" s="21" t="s">
        <v>212</v>
      </c>
      <c r="B214" s="18" t="s">
        <v>213</v>
      </c>
      <c r="C214" s="18"/>
      <c r="D214" s="52"/>
      <c r="E214" s="20"/>
      <c r="G214" s="63"/>
      <c r="N214" s="77"/>
    </row>
    <row r="215" spans="1:14" ht="15.75">
      <c r="A215" s="56" t="s">
        <v>214</v>
      </c>
      <c r="B215" s="62" t="s">
        <v>215</v>
      </c>
      <c r="C215" s="10" t="s">
        <v>44</v>
      </c>
      <c r="D215" s="52"/>
      <c r="E215" s="11"/>
      <c r="G215" s="63"/>
      <c r="N215" s="77"/>
    </row>
    <row r="216" spans="1:14" ht="15.75">
      <c r="A216" s="56" t="s">
        <v>216</v>
      </c>
      <c r="B216" s="64" t="s">
        <v>217</v>
      </c>
      <c r="C216" s="10" t="s">
        <v>44</v>
      </c>
      <c r="D216" s="52"/>
      <c r="E216" s="11"/>
      <c r="G216" s="63"/>
      <c r="N216" s="77"/>
    </row>
    <row r="217" spans="1:14" ht="15.75">
      <c r="A217" s="56" t="s">
        <v>218</v>
      </c>
      <c r="B217" s="64" t="s">
        <v>283</v>
      </c>
      <c r="C217" s="10" t="s">
        <v>44</v>
      </c>
      <c r="D217" s="52"/>
      <c r="E217" s="11"/>
      <c r="N217" s="77"/>
    </row>
    <row r="218" spans="1:14" ht="15.75">
      <c r="A218" s="56" t="s">
        <v>220</v>
      </c>
      <c r="B218" s="62" t="s">
        <v>221</v>
      </c>
      <c r="C218" s="10" t="s">
        <v>44</v>
      </c>
      <c r="D218" s="13"/>
      <c r="E218" s="11"/>
      <c r="N218" s="77"/>
    </row>
    <row r="219" spans="1:14" ht="15.75">
      <c r="A219" s="21"/>
      <c r="B219" s="14"/>
      <c r="C219" s="18"/>
      <c r="D219" s="19"/>
      <c r="E219" s="20"/>
      <c r="N219" s="77"/>
    </row>
    <row r="220" spans="1:14" ht="15.75">
      <c r="A220" s="3"/>
      <c r="B220" s="37"/>
      <c r="C220" s="3"/>
      <c r="D220" s="13"/>
      <c r="E220" s="6"/>
      <c r="N220" s="77"/>
    </row>
    <row r="221" spans="1:14" ht="15.75">
      <c r="A221" s="21"/>
      <c r="B221" s="18"/>
      <c r="C221" s="18"/>
      <c r="D221" s="19"/>
      <c r="E221" s="20"/>
      <c r="N221" s="77"/>
    </row>
    <row r="222" spans="1:14">
      <c r="N222" s="77"/>
    </row>
    <row r="223" spans="1:14">
      <c r="N223" s="77"/>
    </row>
    <row r="224" spans="1:14" ht="15.75">
      <c r="A224" s="95" t="s">
        <v>284</v>
      </c>
      <c r="B224" s="95"/>
      <c r="C224" s="95"/>
      <c r="D224" s="95"/>
      <c r="E224" s="95"/>
      <c r="N224" s="77"/>
    </row>
    <row r="225" spans="1:14">
      <c r="N225" s="77"/>
    </row>
    <row r="226" spans="1:14">
      <c r="N226" s="77"/>
    </row>
    <row r="227" spans="1:14" ht="31.5">
      <c r="A227" s="5" t="s">
        <v>39</v>
      </c>
      <c r="B227" s="5" t="s">
        <v>40</v>
      </c>
      <c r="C227" s="5" t="s">
        <v>41</v>
      </c>
      <c r="D227" s="91" t="s">
        <v>5</v>
      </c>
      <c r="E227" s="91" t="s">
        <v>6</v>
      </c>
      <c r="N227" s="77"/>
    </row>
    <row r="228" spans="1:14" ht="15.75">
      <c r="A228" s="5" t="s">
        <v>7</v>
      </c>
      <c r="B228" s="7" t="s">
        <v>42</v>
      </c>
      <c r="C228" s="3"/>
      <c r="D228" s="8"/>
      <c r="E228" s="8"/>
      <c r="N228" s="77"/>
    </row>
    <row r="229" spans="1:14" ht="15.75">
      <c r="A229" s="9" t="s">
        <v>9</v>
      </c>
      <c r="B229" s="10" t="s">
        <v>43</v>
      </c>
      <c r="C229" s="3" t="s">
        <v>44</v>
      </c>
      <c r="D229" s="11"/>
      <c r="E229" s="11"/>
      <c r="N229" s="77"/>
    </row>
    <row r="230" spans="1:14" ht="63">
      <c r="A230" s="9" t="s">
        <v>45</v>
      </c>
      <c r="B230" s="12" t="s">
        <v>46</v>
      </c>
      <c r="C230" s="9" t="s">
        <v>16</v>
      </c>
      <c r="D230" s="13"/>
      <c r="E230" s="17"/>
      <c r="N230" s="77"/>
    </row>
    <row r="231" spans="1:14" ht="15.75">
      <c r="A231" s="9" t="s">
        <v>47</v>
      </c>
      <c r="B231" s="10" t="s">
        <v>48</v>
      </c>
      <c r="C231" s="3" t="s">
        <v>49</v>
      </c>
      <c r="D231" s="13"/>
      <c r="E231" s="11"/>
      <c r="N231" s="77"/>
    </row>
    <row r="232" spans="1:14" ht="15.75">
      <c r="A232" s="9" t="s">
        <v>50</v>
      </c>
      <c r="B232" s="10" t="s">
        <v>51</v>
      </c>
      <c r="C232" s="3" t="s">
        <v>49</v>
      </c>
      <c r="D232" s="13"/>
      <c r="E232" s="11"/>
      <c r="N232" s="77"/>
    </row>
    <row r="233" spans="1:14" ht="15.75">
      <c r="A233" s="9" t="s">
        <v>53</v>
      </c>
      <c r="B233" s="10" t="s">
        <v>54</v>
      </c>
      <c r="C233" s="3" t="s">
        <v>49</v>
      </c>
      <c r="D233" s="13"/>
      <c r="E233" s="11"/>
      <c r="N233" s="77"/>
    </row>
    <row r="234" spans="1:14" ht="15.75">
      <c r="A234" s="9" t="s">
        <v>55</v>
      </c>
      <c r="B234" s="10" t="s">
        <v>56</v>
      </c>
      <c r="C234" s="3" t="s">
        <v>49</v>
      </c>
      <c r="D234" s="13"/>
      <c r="E234" s="11"/>
      <c r="N234" s="77"/>
    </row>
    <row r="235" spans="1:14" ht="15.75">
      <c r="A235" s="3"/>
      <c r="B235" s="14"/>
      <c r="C235" s="3"/>
      <c r="D235" s="8"/>
      <c r="E235" s="15"/>
      <c r="G235" s="47" t="s">
        <v>57</v>
      </c>
      <c r="H235" s="47" t="s">
        <v>58</v>
      </c>
      <c r="I235" s="47" t="s">
        <v>59</v>
      </c>
      <c r="J235" s="47" t="s">
        <v>60</v>
      </c>
      <c r="N235" s="77"/>
    </row>
    <row r="236" spans="1:14" ht="15.75">
      <c r="A236" s="5" t="s">
        <v>12</v>
      </c>
      <c r="B236" s="7" t="s">
        <v>61</v>
      </c>
      <c r="C236" s="3"/>
      <c r="D236" s="8"/>
      <c r="E236" s="8"/>
      <c r="G236" s="47">
        <f>60+13.8</f>
        <v>73.8</v>
      </c>
      <c r="H236" s="47">
        <f>32+17.15</f>
        <v>49.15</v>
      </c>
      <c r="I236" s="47">
        <v>0</v>
      </c>
      <c r="J236" s="47">
        <v>0</v>
      </c>
      <c r="N236" s="77"/>
    </row>
    <row r="237" spans="1:14" ht="31.5">
      <c r="A237" s="3" t="s">
        <v>14</v>
      </c>
      <c r="B237" s="40" t="s">
        <v>62</v>
      </c>
      <c r="C237" s="3" t="s">
        <v>49</v>
      </c>
      <c r="D237" s="13"/>
      <c r="E237" s="13"/>
      <c r="G237" s="47">
        <f>+G236+I236</f>
        <v>73.8</v>
      </c>
      <c r="H237" s="47"/>
      <c r="N237" s="77"/>
    </row>
    <row r="238" spans="1:14" ht="31.5">
      <c r="A238" s="3" t="s">
        <v>17</v>
      </c>
      <c r="B238" s="40" t="s">
        <v>275</v>
      </c>
      <c r="C238" s="3" t="s">
        <v>276</v>
      </c>
      <c r="D238" s="13"/>
      <c r="E238" s="13"/>
      <c r="G238" s="47"/>
      <c r="H238" s="47"/>
      <c r="N238" s="77"/>
    </row>
    <row r="239" spans="1:14" ht="31.5">
      <c r="A239" s="3" t="s">
        <v>64</v>
      </c>
      <c r="B239" s="40" t="s">
        <v>65</v>
      </c>
      <c r="C239" s="3" t="s">
        <v>49</v>
      </c>
      <c r="D239" s="13"/>
      <c r="E239" s="13"/>
      <c r="G239" s="47"/>
      <c r="H239" s="47"/>
      <c r="N239" s="77"/>
    </row>
    <row r="240" spans="1:14" ht="15.75">
      <c r="A240" s="3" t="s">
        <v>66</v>
      </c>
      <c r="B240" s="16" t="s">
        <v>67</v>
      </c>
      <c r="C240" s="3" t="s">
        <v>49</v>
      </c>
      <c r="D240" s="13"/>
      <c r="E240" s="13"/>
      <c r="G240" s="47"/>
      <c r="H240" s="47"/>
      <c r="N240" s="77"/>
    </row>
    <row r="241" spans="1:14" ht="15.75">
      <c r="A241" s="3" t="s">
        <v>68</v>
      </c>
      <c r="B241" s="16" t="s">
        <v>69</v>
      </c>
      <c r="C241" s="3" t="s">
        <v>49</v>
      </c>
      <c r="D241" s="13"/>
      <c r="E241" s="13"/>
      <c r="G241" s="47" t="s">
        <v>70</v>
      </c>
      <c r="H241" s="47" t="s">
        <v>71</v>
      </c>
      <c r="I241" s="47" t="s">
        <v>277</v>
      </c>
      <c r="J241" s="47" t="s">
        <v>285</v>
      </c>
      <c r="K241" s="47" t="s">
        <v>286</v>
      </c>
      <c r="L241" s="47" t="s">
        <v>287</v>
      </c>
      <c r="N241" s="77"/>
    </row>
    <row r="242" spans="1:14" ht="15.75">
      <c r="A242" s="3" t="s">
        <v>73</v>
      </c>
      <c r="B242" s="16" t="s">
        <v>74</v>
      </c>
      <c r="C242" s="3" t="s">
        <v>75</v>
      </c>
      <c r="D242" s="13"/>
      <c r="E242" s="13"/>
      <c r="G242" s="47">
        <f>33.2+0.85+7.15</f>
        <v>41.2</v>
      </c>
      <c r="H242" s="47">
        <v>38.6</v>
      </c>
      <c r="I242" s="47">
        <v>0</v>
      </c>
      <c r="J242">
        <v>26.15</v>
      </c>
      <c r="K242" s="47">
        <v>12.45</v>
      </c>
      <c r="L242">
        <f>1.2+1.5</f>
        <v>2.7</v>
      </c>
      <c r="N242" s="77"/>
    </row>
    <row r="243" spans="1:14" ht="15.75">
      <c r="A243" s="3" t="s">
        <v>76</v>
      </c>
      <c r="B243" s="16" t="s">
        <v>77</v>
      </c>
      <c r="C243" s="3" t="s">
        <v>49</v>
      </c>
      <c r="D243" s="13"/>
      <c r="E243" s="13"/>
      <c r="G243" s="47" t="s">
        <v>231</v>
      </c>
      <c r="H243" s="47" t="s">
        <v>288</v>
      </c>
      <c r="N243" s="77"/>
    </row>
    <row r="244" spans="1:14" ht="15.75">
      <c r="A244" s="3" t="s">
        <v>78</v>
      </c>
      <c r="B244" s="16" t="s">
        <v>79</v>
      </c>
      <c r="C244" s="3" t="s">
        <v>49</v>
      </c>
      <c r="D244" s="13"/>
      <c r="E244" s="13"/>
      <c r="G244" s="47">
        <f>37.7+0.85</f>
        <v>38.550000000000004</v>
      </c>
      <c r="H244" s="47">
        <v>6.35</v>
      </c>
      <c r="N244" s="77"/>
    </row>
    <row r="245" spans="1:14" ht="31.5">
      <c r="A245" s="3" t="s">
        <v>80</v>
      </c>
      <c r="B245" s="40" t="s">
        <v>81</v>
      </c>
      <c r="C245" s="3" t="s">
        <v>49</v>
      </c>
      <c r="D245" s="13"/>
      <c r="E245" s="13"/>
      <c r="G245" s="47"/>
      <c r="H245" s="47"/>
      <c r="N245" s="77"/>
    </row>
    <row r="246" spans="1:14" ht="15.75">
      <c r="A246" s="3"/>
      <c r="B246" s="14"/>
      <c r="C246" s="3"/>
      <c r="D246" s="4"/>
      <c r="E246" s="15"/>
      <c r="N246" s="77"/>
    </row>
    <row r="247" spans="1:14" ht="15.75">
      <c r="A247" s="5" t="s">
        <v>20</v>
      </c>
      <c r="B247" s="49" t="s">
        <v>86</v>
      </c>
      <c r="C247" s="3"/>
      <c r="D247" s="13"/>
      <c r="E247" s="8"/>
      <c r="N247" s="77"/>
    </row>
    <row r="248" spans="1:14" ht="31.5">
      <c r="A248" s="3" t="s">
        <v>22</v>
      </c>
      <c r="B248" s="50" t="s">
        <v>87</v>
      </c>
      <c r="C248" s="3" t="s">
        <v>44</v>
      </c>
      <c r="D248" s="13"/>
      <c r="E248" s="13"/>
      <c r="N248" s="77"/>
    </row>
    <row r="249" spans="1:14" ht="15.75">
      <c r="A249" s="3" t="s">
        <v>25</v>
      </c>
      <c r="B249" s="16" t="s">
        <v>88</v>
      </c>
      <c r="C249" s="3" t="s">
        <v>49</v>
      </c>
      <c r="D249" s="13"/>
      <c r="E249" s="13"/>
      <c r="N249" s="77"/>
    </row>
    <row r="250" spans="1:14" ht="15.75">
      <c r="A250" s="3" t="s">
        <v>28</v>
      </c>
      <c r="B250" s="16" t="s">
        <v>89</v>
      </c>
      <c r="C250" s="3" t="s">
        <v>49</v>
      </c>
      <c r="D250" s="13"/>
      <c r="E250" s="13"/>
      <c r="N250" s="77"/>
    </row>
    <row r="251" spans="1:14" ht="15.75">
      <c r="A251" s="3"/>
      <c r="B251" s="14"/>
      <c r="C251" s="3"/>
      <c r="D251" s="48"/>
      <c r="E251" s="15"/>
      <c r="N251" s="77"/>
    </row>
    <row r="252" spans="1:14" ht="15.75">
      <c r="A252" s="5" t="s">
        <v>90</v>
      </c>
      <c r="B252" s="7" t="s">
        <v>91</v>
      </c>
      <c r="C252" s="3"/>
      <c r="E252" s="8"/>
      <c r="N252" s="77"/>
    </row>
    <row r="253" spans="1:14" ht="15.75">
      <c r="A253" s="3" t="s">
        <v>35</v>
      </c>
      <c r="B253" s="16" t="s">
        <v>92</v>
      </c>
      <c r="C253" s="3" t="s">
        <v>75</v>
      </c>
      <c r="D253" s="13"/>
      <c r="E253" s="13"/>
      <c r="N253" s="77"/>
    </row>
    <row r="254" spans="1:14" ht="15.75">
      <c r="A254" s="3" t="s">
        <v>93</v>
      </c>
      <c r="B254" s="16" t="s">
        <v>94</v>
      </c>
      <c r="C254" s="3" t="s">
        <v>49</v>
      </c>
      <c r="D254" s="13"/>
      <c r="E254" s="13"/>
      <c r="N254" s="77"/>
    </row>
    <row r="255" spans="1:14" ht="15.75">
      <c r="A255" s="3" t="s">
        <v>95</v>
      </c>
      <c r="B255" s="16" t="s">
        <v>96</v>
      </c>
      <c r="C255" s="3" t="s">
        <v>49</v>
      </c>
      <c r="D255" s="13"/>
      <c r="E255" s="13"/>
      <c r="N255" s="77"/>
    </row>
    <row r="256" spans="1:14" ht="15.75">
      <c r="A256" s="3" t="s">
        <v>97</v>
      </c>
      <c r="B256" s="16" t="s">
        <v>98</v>
      </c>
      <c r="C256" s="3" t="s">
        <v>49</v>
      </c>
      <c r="D256" s="13"/>
      <c r="E256" s="13"/>
      <c r="N256" s="77"/>
    </row>
    <row r="257" spans="1:14" ht="47.25">
      <c r="A257" s="3" t="s">
        <v>99</v>
      </c>
      <c r="B257" s="40" t="s">
        <v>100</v>
      </c>
      <c r="C257" s="3" t="s">
        <v>49</v>
      </c>
      <c r="D257" s="13"/>
      <c r="E257" s="13"/>
      <c r="N257" s="77"/>
    </row>
    <row r="258" spans="1:14" ht="15.75">
      <c r="A258" s="3"/>
      <c r="B258" s="14"/>
      <c r="C258" s="3"/>
      <c r="D258" s="48"/>
      <c r="E258" s="15"/>
      <c r="N258" s="77"/>
    </row>
    <row r="259" spans="1:14" ht="15.75">
      <c r="A259" s="5" t="s">
        <v>102</v>
      </c>
      <c r="B259" s="7" t="s">
        <v>103</v>
      </c>
      <c r="C259" s="3"/>
      <c r="D259" s="13"/>
      <c r="E259" s="8"/>
      <c r="N259" s="77"/>
    </row>
    <row r="260" spans="1:14" ht="15.75">
      <c r="A260" s="3" t="s">
        <v>104</v>
      </c>
      <c r="B260" s="16" t="s">
        <v>105</v>
      </c>
      <c r="C260" s="3" t="s">
        <v>75</v>
      </c>
      <c r="D260" s="13"/>
      <c r="E260" s="13"/>
      <c r="G260">
        <f>32</f>
        <v>32</v>
      </c>
      <c r="N260" s="77"/>
    </row>
    <row r="261" spans="1:14" ht="15.75">
      <c r="A261" s="3" t="s">
        <v>106</v>
      </c>
      <c r="B261" s="16" t="s">
        <v>107</v>
      </c>
      <c r="C261" s="3" t="s">
        <v>75</v>
      </c>
      <c r="D261" s="13"/>
      <c r="E261" s="13"/>
      <c r="G261">
        <f>1.86+14.85+2.22+3.95+8.01+15.48</f>
        <v>46.370000000000005</v>
      </c>
      <c r="N261" s="77"/>
    </row>
    <row r="262" spans="1:14" ht="15.75">
      <c r="A262" s="3" t="s">
        <v>108</v>
      </c>
      <c r="B262" s="16" t="s">
        <v>109</v>
      </c>
      <c r="C262" s="3" t="s">
        <v>110</v>
      </c>
      <c r="D262" s="13"/>
      <c r="E262" s="13"/>
      <c r="N262" s="77"/>
    </row>
    <row r="263" spans="1:14" ht="15.75">
      <c r="A263" s="3" t="s">
        <v>111</v>
      </c>
      <c r="B263" s="16" t="s">
        <v>112</v>
      </c>
      <c r="C263" s="3" t="s">
        <v>11</v>
      </c>
      <c r="D263" s="13"/>
      <c r="E263" s="13"/>
      <c r="N263" s="77"/>
    </row>
    <row r="264" spans="1:14" ht="31.5">
      <c r="A264" s="3" t="s">
        <v>113</v>
      </c>
      <c r="B264" s="51" t="s">
        <v>114</v>
      </c>
      <c r="C264" s="3" t="s">
        <v>75</v>
      </c>
      <c r="D264" s="13"/>
      <c r="E264" s="13"/>
      <c r="N264" s="77"/>
    </row>
    <row r="265" spans="1:14" ht="31.5">
      <c r="A265" s="3" t="s">
        <v>115</v>
      </c>
      <c r="B265" s="51" t="s">
        <v>116</v>
      </c>
      <c r="C265" s="3" t="s">
        <v>75</v>
      </c>
      <c r="D265" s="13"/>
      <c r="E265" s="13"/>
      <c r="N265" s="77"/>
    </row>
    <row r="266" spans="1:14" ht="15.75">
      <c r="A266" s="3"/>
      <c r="B266" s="14"/>
      <c r="C266" s="3"/>
      <c r="D266" s="19"/>
      <c r="E266" s="15"/>
      <c r="N266" s="77"/>
    </row>
    <row r="267" spans="1:14" ht="15.75">
      <c r="A267" s="5" t="s">
        <v>117</v>
      </c>
      <c r="B267" s="18" t="s">
        <v>118</v>
      </c>
      <c r="C267" s="18"/>
      <c r="D267" s="13"/>
      <c r="E267" s="20"/>
      <c r="N267" s="77"/>
    </row>
    <row r="268" spans="1:14" ht="31.5">
      <c r="A268" s="3" t="s">
        <v>119</v>
      </c>
      <c r="B268" s="40" t="s">
        <v>120</v>
      </c>
      <c r="C268" s="3" t="s">
        <v>44</v>
      </c>
      <c r="D268" s="13"/>
      <c r="E268" s="13"/>
      <c r="N268" s="77"/>
    </row>
    <row r="269" spans="1:14" ht="31.5">
      <c r="A269" s="3" t="s">
        <v>123</v>
      </c>
      <c r="B269" s="40" t="s">
        <v>239</v>
      </c>
      <c r="C269" s="3" t="s">
        <v>125</v>
      </c>
      <c r="D269" s="13"/>
      <c r="E269" s="13"/>
      <c r="N269" s="77"/>
    </row>
    <row r="270" spans="1:14" ht="15.75">
      <c r="A270" s="3" t="s">
        <v>126</v>
      </c>
      <c r="B270" s="16" t="s">
        <v>280</v>
      </c>
      <c r="C270" s="3" t="s">
        <v>125</v>
      </c>
      <c r="D270" s="13"/>
      <c r="E270" s="13"/>
      <c r="N270" s="77"/>
    </row>
    <row r="271" spans="1:14" ht="15.75">
      <c r="A271" s="3" t="s">
        <v>128</v>
      </c>
      <c r="B271" s="16" t="s">
        <v>129</v>
      </c>
      <c r="C271" s="3" t="s">
        <v>125</v>
      </c>
      <c r="D271" s="13"/>
      <c r="E271" s="13"/>
      <c r="N271" s="77"/>
    </row>
    <row r="272" spans="1:14" ht="15.75">
      <c r="A272" s="3" t="s">
        <v>130</v>
      </c>
      <c r="B272" s="40" t="s">
        <v>131</v>
      </c>
      <c r="C272" s="3" t="s">
        <v>110</v>
      </c>
      <c r="D272" s="52"/>
      <c r="E272" s="13"/>
      <c r="N272" s="77"/>
    </row>
    <row r="273" spans="1:14" ht="15.75">
      <c r="A273" s="21"/>
      <c r="B273" s="37"/>
      <c r="C273" s="18"/>
      <c r="D273" s="19"/>
      <c r="E273" s="15"/>
      <c r="N273" s="77"/>
    </row>
    <row r="274" spans="1:14" ht="15.75">
      <c r="A274" s="5" t="s">
        <v>132</v>
      </c>
      <c r="B274" s="18" t="s">
        <v>133</v>
      </c>
      <c r="C274" s="18"/>
      <c r="D274" s="17"/>
      <c r="E274" s="20"/>
      <c r="N274" s="77"/>
    </row>
    <row r="275" spans="1:14" ht="15.75">
      <c r="A275" s="21"/>
      <c r="B275" s="18" t="s">
        <v>241</v>
      </c>
      <c r="C275" s="18"/>
      <c r="D275" s="17"/>
      <c r="E275" s="20"/>
      <c r="N275" s="77"/>
    </row>
    <row r="276" spans="1:14" ht="31.5">
      <c r="A276" s="3" t="s">
        <v>135</v>
      </c>
      <c r="B276" s="40" t="s">
        <v>289</v>
      </c>
      <c r="C276" s="57" t="s">
        <v>11</v>
      </c>
      <c r="D276" s="17"/>
      <c r="E276" s="17"/>
      <c r="N276" s="77"/>
    </row>
    <row r="277" spans="1:14" ht="15.75">
      <c r="A277" s="21"/>
      <c r="B277" s="18" t="s">
        <v>134</v>
      </c>
      <c r="C277" s="55"/>
      <c r="D277" s="17"/>
      <c r="E277" s="17"/>
      <c r="N277" s="77"/>
    </row>
    <row r="278" spans="1:14" ht="31.5">
      <c r="A278" s="3" t="s">
        <v>290</v>
      </c>
      <c r="B278" s="40" t="s">
        <v>291</v>
      </c>
      <c r="C278" s="57" t="s">
        <v>11</v>
      </c>
      <c r="D278" s="17"/>
      <c r="E278" s="17"/>
      <c r="N278" s="77"/>
    </row>
    <row r="279" spans="1:14" ht="31.5">
      <c r="A279" s="3" t="s">
        <v>139</v>
      </c>
      <c r="B279" s="40" t="s">
        <v>246</v>
      </c>
      <c r="C279" s="57" t="s">
        <v>11</v>
      </c>
      <c r="D279" s="17"/>
      <c r="E279" s="17"/>
      <c r="N279" s="77"/>
    </row>
    <row r="280" spans="1:14" ht="15.75">
      <c r="A280" s="3" t="s">
        <v>141</v>
      </c>
      <c r="B280" s="53" t="s">
        <v>248</v>
      </c>
      <c r="C280" s="57" t="s">
        <v>11</v>
      </c>
      <c r="D280" s="17"/>
      <c r="E280" s="17"/>
      <c r="N280" s="77"/>
    </row>
    <row r="281" spans="1:14" ht="31.5">
      <c r="A281" s="3" t="s">
        <v>143</v>
      </c>
      <c r="B281" s="53" t="s">
        <v>250</v>
      </c>
      <c r="C281" s="57" t="s">
        <v>11</v>
      </c>
      <c r="D281" s="17"/>
      <c r="E281" s="17"/>
      <c r="N281" s="77"/>
    </row>
    <row r="282" spans="1:14" ht="15.75">
      <c r="A282" s="21"/>
      <c r="B282" s="14"/>
      <c r="C282" s="55"/>
      <c r="D282" s="52"/>
      <c r="E282" s="20"/>
      <c r="N282" s="77"/>
    </row>
    <row r="283" spans="1:14" ht="15.75">
      <c r="A283" s="21" t="s">
        <v>147</v>
      </c>
      <c r="B283" s="18" t="s">
        <v>148</v>
      </c>
      <c r="C283" s="55"/>
      <c r="D283" s="52"/>
      <c r="E283" s="20"/>
      <c r="N283" s="77"/>
    </row>
    <row r="284" spans="1:14" ht="15.75">
      <c r="A284" s="56" t="s">
        <v>149</v>
      </c>
      <c r="B284" s="54" t="s">
        <v>251</v>
      </c>
      <c r="C284" s="57" t="s">
        <v>75</v>
      </c>
      <c r="D284" s="52"/>
      <c r="E284" s="52"/>
      <c r="N284" s="77"/>
    </row>
    <row r="285" spans="1:14" ht="15.75">
      <c r="A285" s="18"/>
      <c r="B285" s="14"/>
      <c r="C285" s="55"/>
      <c r="D285" s="52"/>
      <c r="E285" s="19"/>
      <c r="N285" s="77"/>
    </row>
    <row r="286" spans="1:14" ht="15.75">
      <c r="A286" s="21" t="s">
        <v>151</v>
      </c>
      <c r="B286" s="18" t="s">
        <v>152</v>
      </c>
      <c r="C286" s="55"/>
      <c r="D286" s="11"/>
      <c r="E286" s="20"/>
      <c r="N286" s="77"/>
    </row>
    <row r="287" spans="1:14" ht="47.25">
      <c r="A287" s="3" t="s">
        <v>154</v>
      </c>
      <c r="B287" s="40" t="s">
        <v>292</v>
      </c>
      <c r="C287" s="3" t="s">
        <v>16</v>
      </c>
      <c r="D287" s="13"/>
      <c r="E287" s="17"/>
      <c r="N287" s="77"/>
    </row>
    <row r="288" spans="1:14" ht="15.75">
      <c r="A288" s="3" t="s">
        <v>158</v>
      </c>
      <c r="B288" s="59" t="s">
        <v>175</v>
      </c>
      <c r="C288" s="3"/>
      <c r="D288" s="13"/>
      <c r="E288" s="17"/>
      <c r="N288" s="77"/>
    </row>
    <row r="289" spans="1:14" ht="15.75">
      <c r="A289" s="3" t="s">
        <v>176</v>
      </c>
      <c r="B289" s="40" t="s">
        <v>177</v>
      </c>
      <c r="C289" s="3" t="s">
        <v>125</v>
      </c>
      <c r="D289" s="13"/>
      <c r="E289" s="17"/>
      <c r="N289" s="77"/>
    </row>
    <row r="290" spans="1:14" ht="15.75">
      <c r="A290" s="3" t="s">
        <v>178</v>
      </c>
      <c r="B290" s="40" t="s">
        <v>179</v>
      </c>
      <c r="C290" s="3" t="s">
        <v>11</v>
      </c>
      <c r="D290" s="13"/>
      <c r="E290" s="17"/>
      <c r="N290" s="77"/>
    </row>
    <row r="291" spans="1:14" ht="15.75">
      <c r="A291" s="3" t="s">
        <v>180</v>
      </c>
      <c r="B291" s="40" t="s">
        <v>181</v>
      </c>
      <c r="C291" s="3" t="s">
        <v>11</v>
      </c>
      <c r="D291" s="13"/>
      <c r="E291" s="17"/>
      <c r="N291" s="77"/>
    </row>
    <row r="292" spans="1:14" ht="15.75">
      <c r="A292" s="3" t="s">
        <v>160</v>
      </c>
      <c r="B292" s="59" t="s">
        <v>293</v>
      </c>
      <c r="C292" s="3"/>
      <c r="D292" s="13"/>
      <c r="E292" s="17"/>
      <c r="N292" s="77"/>
    </row>
    <row r="293" spans="1:14" ht="15.75">
      <c r="A293" s="3" t="s">
        <v>183</v>
      </c>
      <c r="B293" s="40" t="s">
        <v>184</v>
      </c>
      <c r="C293" s="3" t="s">
        <v>125</v>
      </c>
      <c r="D293" s="13"/>
      <c r="E293" s="17"/>
      <c r="N293" s="77"/>
    </row>
    <row r="294" spans="1:14" ht="15.75">
      <c r="A294" s="3" t="s">
        <v>185</v>
      </c>
      <c r="B294" s="40" t="s">
        <v>186</v>
      </c>
      <c r="C294" s="3" t="s">
        <v>125</v>
      </c>
      <c r="D294" s="13"/>
      <c r="E294" s="17"/>
      <c r="N294" s="77"/>
    </row>
    <row r="295" spans="1:14" ht="15.75">
      <c r="A295" s="3" t="s">
        <v>187</v>
      </c>
      <c r="B295" s="40" t="s">
        <v>188</v>
      </c>
      <c r="C295" s="3" t="s">
        <v>125</v>
      </c>
      <c r="D295" s="13"/>
      <c r="E295" s="17"/>
      <c r="N295" s="77"/>
    </row>
    <row r="296" spans="1:14" ht="47.25">
      <c r="A296" s="3" t="s">
        <v>189</v>
      </c>
      <c r="B296" s="40" t="s">
        <v>190</v>
      </c>
      <c r="C296" s="3" t="s">
        <v>191</v>
      </c>
      <c r="D296" s="13"/>
      <c r="E296" s="17"/>
      <c r="N296" s="77"/>
    </row>
    <row r="297" spans="1:14" ht="47.25">
      <c r="A297" s="3" t="s">
        <v>192</v>
      </c>
      <c r="B297" s="40" t="s">
        <v>193</v>
      </c>
      <c r="C297" s="3" t="s">
        <v>11</v>
      </c>
      <c r="D297" s="13"/>
      <c r="E297" s="17"/>
      <c r="N297" s="77"/>
    </row>
    <row r="298" spans="1:14" ht="31.5">
      <c r="A298" s="3" t="s">
        <v>194</v>
      </c>
      <c r="B298" s="40" t="s">
        <v>195</v>
      </c>
      <c r="C298" s="3" t="s">
        <v>125</v>
      </c>
      <c r="D298" s="13"/>
      <c r="E298" s="17"/>
      <c r="N298" s="77"/>
    </row>
    <row r="299" spans="1:14" ht="31.5">
      <c r="A299" s="3" t="s">
        <v>196</v>
      </c>
      <c r="B299" s="40" t="s">
        <v>197</v>
      </c>
      <c r="C299" s="3" t="s">
        <v>125</v>
      </c>
      <c r="D299" s="13"/>
      <c r="E299" s="17"/>
      <c r="N299" s="77"/>
    </row>
    <row r="300" spans="1:14" ht="31.5">
      <c r="A300" s="3" t="s">
        <v>198</v>
      </c>
      <c r="B300" s="40" t="s">
        <v>199</v>
      </c>
      <c r="C300" s="3" t="s">
        <v>125</v>
      </c>
      <c r="D300" s="13"/>
      <c r="E300" s="17"/>
      <c r="N300" s="77"/>
    </row>
    <row r="301" spans="1:14" ht="31.5">
      <c r="A301" s="3" t="s">
        <v>282</v>
      </c>
      <c r="B301" s="40" t="s">
        <v>174</v>
      </c>
      <c r="C301" s="3" t="s">
        <v>125</v>
      </c>
      <c r="D301" s="13"/>
      <c r="E301" s="17"/>
      <c r="N301" s="77"/>
    </row>
    <row r="302" spans="1:14" ht="15.75">
      <c r="A302" s="3" t="s">
        <v>162</v>
      </c>
      <c r="B302" s="10" t="s">
        <v>201</v>
      </c>
      <c r="C302" s="57" t="s">
        <v>11</v>
      </c>
      <c r="D302" s="52"/>
      <c r="E302" s="17"/>
      <c r="N302" s="77"/>
    </row>
    <row r="303" spans="1:14" ht="15.75">
      <c r="A303" s="3" t="s">
        <v>164</v>
      </c>
      <c r="B303" s="10" t="s">
        <v>202</v>
      </c>
      <c r="C303" s="57" t="s">
        <v>11</v>
      </c>
      <c r="D303" s="52"/>
      <c r="E303" s="17"/>
      <c r="N303" s="77"/>
    </row>
    <row r="304" spans="1:14" ht="15.75">
      <c r="A304" s="3" t="s">
        <v>166</v>
      </c>
      <c r="B304" s="10" t="s">
        <v>203</v>
      </c>
      <c r="C304" s="57" t="s">
        <v>11</v>
      </c>
      <c r="D304" s="52"/>
      <c r="E304" s="17"/>
      <c r="N304" s="77"/>
    </row>
    <row r="305" spans="1:14" ht="15.75">
      <c r="A305" s="3" t="s">
        <v>168</v>
      </c>
      <c r="B305" s="10" t="s">
        <v>204</v>
      </c>
      <c r="C305" s="57" t="s">
        <v>11</v>
      </c>
      <c r="D305" s="52"/>
      <c r="E305" s="17"/>
      <c r="N305" s="77"/>
    </row>
    <row r="306" spans="1:14" ht="15.75">
      <c r="A306" s="3" t="s">
        <v>171</v>
      </c>
      <c r="B306" s="10" t="s">
        <v>263</v>
      </c>
      <c r="C306" s="57" t="s">
        <v>11</v>
      </c>
      <c r="D306" s="52"/>
      <c r="E306" s="17"/>
      <c r="N306" s="77"/>
    </row>
    <row r="307" spans="1:14" ht="15.75">
      <c r="A307" s="3" t="s">
        <v>173</v>
      </c>
      <c r="B307" s="10" t="s">
        <v>205</v>
      </c>
      <c r="C307" s="57" t="s">
        <v>11</v>
      </c>
      <c r="D307" s="52"/>
      <c r="E307" s="17"/>
      <c r="N307" s="77"/>
    </row>
    <row r="308" spans="1:14" ht="15.75">
      <c r="A308" s="3" t="s">
        <v>207</v>
      </c>
      <c r="B308" s="10" t="s">
        <v>206</v>
      </c>
      <c r="C308" s="57" t="s">
        <v>11</v>
      </c>
      <c r="D308" s="52"/>
      <c r="E308" s="17"/>
      <c r="N308" s="77"/>
    </row>
    <row r="309" spans="1:14" ht="15.75">
      <c r="A309" s="3"/>
      <c r="B309" s="18" t="s">
        <v>209</v>
      </c>
      <c r="C309" s="55"/>
      <c r="D309" s="19"/>
      <c r="E309" s="17"/>
      <c r="N309" s="77"/>
    </row>
    <row r="310" spans="1:14" ht="15.75">
      <c r="A310" s="3" t="s">
        <v>265</v>
      </c>
      <c r="B310" s="10" t="s">
        <v>211</v>
      </c>
      <c r="C310" s="57" t="s">
        <v>11</v>
      </c>
      <c r="D310" s="52"/>
      <c r="E310" s="17"/>
      <c r="N310" s="77"/>
    </row>
    <row r="311" spans="1:14" ht="15.75">
      <c r="A311" s="21"/>
      <c r="B311" s="14"/>
      <c r="C311" s="55"/>
      <c r="D311" s="17"/>
      <c r="E311" s="20"/>
      <c r="N311" s="77"/>
    </row>
    <row r="312" spans="1:14" ht="15.75">
      <c r="A312" s="21" t="s">
        <v>212</v>
      </c>
      <c r="B312" s="18" t="s">
        <v>213</v>
      </c>
      <c r="C312" s="18"/>
      <c r="D312" s="52"/>
      <c r="E312" s="20"/>
      <c r="G312" s="63"/>
      <c r="N312" s="77"/>
    </row>
    <row r="313" spans="1:14" ht="15.75">
      <c r="A313" s="56" t="s">
        <v>214</v>
      </c>
      <c r="B313" s="62" t="s">
        <v>215</v>
      </c>
      <c r="C313" s="10" t="s">
        <v>44</v>
      </c>
      <c r="D313" s="52"/>
      <c r="E313" s="11"/>
      <c r="G313" s="63"/>
      <c r="N313" s="77"/>
    </row>
    <row r="314" spans="1:14" ht="15.75">
      <c r="A314" s="56" t="s">
        <v>216</v>
      </c>
      <c r="B314" s="64" t="s">
        <v>217</v>
      </c>
      <c r="C314" s="10" t="s">
        <v>44</v>
      </c>
      <c r="D314" s="52"/>
      <c r="E314" s="11"/>
      <c r="G314" s="63"/>
      <c r="N314" s="77"/>
    </row>
    <row r="315" spans="1:14" ht="15.75">
      <c r="A315" s="56" t="s">
        <v>218</v>
      </c>
      <c r="B315" s="64" t="s">
        <v>219</v>
      </c>
      <c r="C315" s="10" t="s">
        <v>44</v>
      </c>
      <c r="D315" s="52"/>
      <c r="E315" s="11"/>
      <c r="N315" s="77"/>
    </row>
    <row r="316" spans="1:14" ht="15.75">
      <c r="A316" s="56" t="s">
        <v>220</v>
      </c>
      <c r="B316" s="62" t="s">
        <v>221</v>
      </c>
      <c r="C316" s="10" t="s">
        <v>44</v>
      </c>
      <c r="D316" s="13"/>
      <c r="E316" s="11"/>
      <c r="N316" s="77"/>
    </row>
    <row r="317" spans="1:14" ht="15.75">
      <c r="A317" s="21"/>
      <c r="B317" s="14"/>
      <c r="C317" s="18"/>
      <c r="D317" s="19"/>
      <c r="E317" s="20"/>
      <c r="N317" s="77"/>
    </row>
    <row r="318" spans="1:14" ht="15.75">
      <c r="A318" s="3"/>
      <c r="B318" s="37"/>
      <c r="C318" s="3"/>
      <c r="D318" s="13"/>
      <c r="E318" s="6"/>
      <c r="N318" s="77"/>
    </row>
    <row r="319" spans="1:14" ht="15.75">
      <c r="A319" s="21"/>
      <c r="B319" s="18"/>
      <c r="C319" s="18"/>
      <c r="D319" s="19"/>
      <c r="E319" s="20"/>
      <c r="N319" s="77"/>
    </row>
    <row r="320" spans="1:14">
      <c r="N320" s="77"/>
    </row>
    <row r="321" spans="1:14">
      <c r="N321" s="77"/>
    </row>
    <row r="322" spans="1:14" ht="15.75">
      <c r="A322" s="95" t="s">
        <v>294</v>
      </c>
      <c r="B322" s="95"/>
      <c r="C322" s="95"/>
      <c r="D322" s="95"/>
      <c r="E322" s="95"/>
      <c r="N322" s="77"/>
    </row>
    <row r="323" spans="1:14">
      <c r="N323" s="77"/>
    </row>
    <row r="324" spans="1:14">
      <c r="N324" s="77"/>
    </row>
    <row r="325" spans="1:14" ht="31.5">
      <c r="A325" s="5" t="s">
        <v>39</v>
      </c>
      <c r="B325" s="5" t="s">
        <v>40</v>
      </c>
      <c r="C325" s="5" t="s">
        <v>41</v>
      </c>
      <c r="D325" s="91" t="s">
        <v>5</v>
      </c>
      <c r="E325" s="91" t="s">
        <v>6</v>
      </c>
      <c r="N325" s="77"/>
    </row>
    <row r="326" spans="1:14" ht="15.75">
      <c r="A326" s="5" t="s">
        <v>7</v>
      </c>
      <c r="B326" s="7" t="s">
        <v>42</v>
      </c>
      <c r="C326" s="3"/>
      <c r="D326" s="8"/>
      <c r="E326" s="8"/>
      <c r="N326" s="77"/>
    </row>
    <row r="327" spans="1:14" ht="15.75">
      <c r="A327" s="9" t="s">
        <v>9</v>
      </c>
      <c r="B327" s="10" t="s">
        <v>295</v>
      </c>
      <c r="C327" s="3" t="s">
        <v>44</v>
      </c>
      <c r="D327" s="11"/>
      <c r="E327" s="11"/>
      <c r="N327" s="79"/>
    </row>
    <row r="328" spans="1:14" ht="63">
      <c r="A328" s="9" t="s">
        <v>45</v>
      </c>
      <c r="B328" s="12" t="s">
        <v>46</v>
      </c>
      <c r="C328" s="9" t="s">
        <v>16</v>
      </c>
      <c r="D328" s="13"/>
      <c r="E328" s="17"/>
      <c r="N328" s="80"/>
    </row>
    <row r="329" spans="1:14" ht="15.75">
      <c r="A329" s="9" t="s">
        <v>47</v>
      </c>
      <c r="B329" s="10" t="s">
        <v>48</v>
      </c>
      <c r="C329" s="3" t="s">
        <v>49</v>
      </c>
      <c r="D329" s="13"/>
      <c r="E329" s="11"/>
      <c r="N329" s="79"/>
    </row>
    <row r="330" spans="1:14" ht="15.75">
      <c r="A330" s="9" t="s">
        <v>50</v>
      </c>
      <c r="B330" s="10" t="s">
        <v>51</v>
      </c>
      <c r="C330" s="3" t="s">
        <v>49</v>
      </c>
      <c r="D330" s="13"/>
      <c r="E330" s="11"/>
      <c r="N330" s="79"/>
    </row>
    <row r="331" spans="1:14" ht="15.75">
      <c r="A331" s="9" t="s">
        <v>53</v>
      </c>
      <c r="B331" s="10" t="s">
        <v>54</v>
      </c>
      <c r="C331" s="3" t="s">
        <v>49</v>
      </c>
      <c r="D331" s="13"/>
      <c r="E331" s="11"/>
      <c r="N331" s="79"/>
    </row>
    <row r="332" spans="1:14" ht="15.75">
      <c r="A332" s="9" t="s">
        <v>55</v>
      </c>
      <c r="B332" s="10" t="s">
        <v>56</v>
      </c>
      <c r="C332" s="3" t="s">
        <v>49</v>
      </c>
      <c r="D332" s="13"/>
      <c r="E332" s="11"/>
      <c r="N332" s="79"/>
    </row>
    <row r="333" spans="1:14" ht="15.75">
      <c r="A333" s="3"/>
      <c r="B333" s="14"/>
      <c r="C333" s="3"/>
      <c r="D333" s="8"/>
      <c r="E333" s="15"/>
      <c r="G333" s="47" t="s">
        <v>57</v>
      </c>
      <c r="H333" s="47" t="s">
        <v>58</v>
      </c>
      <c r="I333" s="47" t="s">
        <v>59</v>
      </c>
      <c r="J333" s="47" t="s">
        <v>60</v>
      </c>
      <c r="N333" s="81"/>
    </row>
    <row r="334" spans="1:14" ht="15.75">
      <c r="A334" s="5" t="s">
        <v>12</v>
      </c>
      <c r="B334" s="7" t="s">
        <v>61</v>
      </c>
      <c r="C334" s="3"/>
      <c r="D334" s="8"/>
      <c r="E334" s="8"/>
      <c r="G334" s="47">
        <f>60+13.8</f>
        <v>73.8</v>
      </c>
      <c r="H334" s="47">
        <f>32+17.15</f>
        <v>49.15</v>
      </c>
      <c r="I334" s="47">
        <v>0</v>
      </c>
      <c r="J334" s="47">
        <v>0</v>
      </c>
      <c r="N334" s="82"/>
    </row>
    <row r="335" spans="1:14" ht="31.5">
      <c r="A335" s="3" t="s">
        <v>14</v>
      </c>
      <c r="B335" s="40" t="s">
        <v>62</v>
      </c>
      <c r="C335" s="3" t="s">
        <v>49</v>
      </c>
      <c r="D335" s="13"/>
      <c r="E335" s="13"/>
      <c r="G335" s="47">
        <f>+G334+I334</f>
        <v>73.8</v>
      </c>
      <c r="H335" s="47"/>
      <c r="N335" s="83"/>
    </row>
    <row r="336" spans="1:14" ht="15.75">
      <c r="A336" s="3" t="s">
        <v>17</v>
      </c>
      <c r="B336" s="16" t="s">
        <v>67</v>
      </c>
      <c r="C336" s="3" t="s">
        <v>49</v>
      </c>
      <c r="D336" s="13"/>
      <c r="E336" s="13"/>
      <c r="F336" s="47" t="s">
        <v>70</v>
      </c>
      <c r="G336" s="47" t="s">
        <v>296</v>
      </c>
      <c r="H336" s="47" t="s">
        <v>71</v>
      </c>
      <c r="I336" s="47" t="s">
        <v>277</v>
      </c>
      <c r="J336" s="47" t="s">
        <v>285</v>
      </c>
      <c r="K336" s="47" t="s">
        <v>286</v>
      </c>
      <c r="L336" s="47" t="s">
        <v>287</v>
      </c>
      <c r="N336" s="83"/>
    </row>
    <row r="337" spans="1:14" ht="15.75">
      <c r="A337" s="3" t="s">
        <v>64</v>
      </c>
      <c r="B337" s="16" t="s">
        <v>74</v>
      </c>
      <c r="C337" s="3" t="s">
        <v>75</v>
      </c>
      <c r="D337" s="13"/>
      <c r="E337" s="13"/>
      <c r="F337" s="47">
        <v>15.96</v>
      </c>
      <c r="G337" s="47">
        <f>10.8+8</f>
        <v>18.8</v>
      </c>
      <c r="H337" s="47">
        <v>38.6</v>
      </c>
      <c r="I337" s="47">
        <v>0</v>
      </c>
      <c r="J337">
        <v>26.15</v>
      </c>
      <c r="K337" s="47">
        <v>12.45</v>
      </c>
      <c r="L337">
        <f>1.2+1.5</f>
        <v>2.7</v>
      </c>
      <c r="N337" s="83"/>
    </row>
    <row r="338" spans="1:14" ht="15.75">
      <c r="A338" s="3" t="s">
        <v>66</v>
      </c>
      <c r="B338" s="16" t="s">
        <v>77</v>
      </c>
      <c r="C338" s="3" t="s">
        <v>49</v>
      </c>
      <c r="D338" s="13"/>
      <c r="E338" s="13"/>
      <c r="G338" s="47"/>
      <c r="H338" s="47"/>
      <c r="I338" t="s">
        <v>231</v>
      </c>
      <c r="N338" s="83"/>
    </row>
    <row r="339" spans="1:14" ht="15.75">
      <c r="A339" s="3" t="s">
        <v>68</v>
      </c>
      <c r="B339" s="16" t="s">
        <v>79</v>
      </c>
      <c r="C339" s="3" t="s">
        <v>49</v>
      </c>
      <c r="D339" s="13"/>
      <c r="E339" s="13"/>
      <c r="G339" s="47"/>
      <c r="H339" s="47"/>
      <c r="I339">
        <f>16.15+2+21.5+2.15+7.05</f>
        <v>48.849999999999994</v>
      </c>
      <c r="N339" s="83"/>
    </row>
    <row r="340" spans="1:14" ht="31.5">
      <c r="A340" s="3" t="s">
        <v>73</v>
      </c>
      <c r="B340" s="40" t="s">
        <v>81</v>
      </c>
      <c r="C340" s="3" t="s">
        <v>49</v>
      </c>
      <c r="D340" s="13"/>
      <c r="E340" s="13"/>
      <c r="G340" s="47"/>
      <c r="H340" s="47"/>
      <c r="N340" s="83"/>
    </row>
    <row r="341" spans="1:14" ht="31.5">
      <c r="A341" s="3" t="s">
        <v>76</v>
      </c>
      <c r="B341" s="40" t="s">
        <v>83</v>
      </c>
      <c r="C341" s="3" t="s">
        <v>49</v>
      </c>
      <c r="D341" s="13"/>
      <c r="E341" s="13"/>
      <c r="G341" s="47"/>
      <c r="H341" s="47" t="s">
        <v>297</v>
      </c>
      <c r="N341" s="83"/>
    </row>
    <row r="342" spans="1:14" ht="15.75">
      <c r="A342" s="3"/>
      <c r="B342" s="14"/>
      <c r="C342" s="3"/>
      <c r="D342" s="4"/>
      <c r="E342" s="15"/>
      <c r="N342" s="81"/>
    </row>
    <row r="343" spans="1:14" ht="15.75">
      <c r="A343" s="5" t="s">
        <v>20</v>
      </c>
      <c r="B343" s="49" t="s">
        <v>86</v>
      </c>
      <c r="C343" s="3"/>
      <c r="D343" s="13"/>
      <c r="E343" s="8"/>
      <c r="N343" s="82"/>
    </row>
    <row r="344" spans="1:14" ht="31.5">
      <c r="A344" s="3" t="s">
        <v>22</v>
      </c>
      <c r="B344" s="50" t="s">
        <v>87</v>
      </c>
      <c r="C344" s="3" t="s">
        <v>44</v>
      </c>
      <c r="D344" s="13"/>
      <c r="E344" s="13"/>
      <c r="N344" s="83"/>
    </row>
    <row r="345" spans="1:14" ht="15.75">
      <c r="A345" s="3" t="s">
        <v>25</v>
      </c>
      <c r="B345" s="16" t="s">
        <v>88</v>
      </c>
      <c r="C345" s="3" t="s">
        <v>49</v>
      </c>
      <c r="D345" s="13"/>
      <c r="E345" s="13"/>
      <c r="N345" s="83"/>
    </row>
    <row r="346" spans="1:14" ht="15.75">
      <c r="A346" s="3" t="s">
        <v>28</v>
      </c>
      <c r="B346" s="16" t="s">
        <v>89</v>
      </c>
      <c r="C346" s="3" t="s">
        <v>49</v>
      </c>
      <c r="D346" s="13"/>
      <c r="E346" s="13"/>
      <c r="N346" s="83"/>
    </row>
    <row r="347" spans="1:14" ht="15.75">
      <c r="A347" s="3"/>
      <c r="B347" s="14"/>
      <c r="C347" s="3"/>
      <c r="D347" s="48"/>
      <c r="E347" s="15"/>
      <c r="N347" s="81"/>
    </row>
    <row r="348" spans="1:14" ht="15.75">
      <c r="A348" s="5" t="s">
        <v>90</v>
      </c>
      <c r="B348" s="7" t="s">
        <v>91</v>
      </c>
      <c r="C348" s="3"/>
      <c r="E348" s="8"/>
      <c r="N348" s="82"/>
    </row>
    <row r="349" spans="1:14" ht="15.75">
      <c r="A349" s="3" t="s">
        <v>35</v>
      </c>
      <c r="B349" s="16" t="s">
        <v>92</v>
      </c>
      <c r="C349" s="3" t="s">
        <v>75</v>
      </c>
      <c r="D349" s="13"/>
      <c r="E349" s="13"/>
      <c r="N349" s="83"/>
    </row>
    <row r="350" spans="1:14" ht="15.75">
      <c r="A350" s="3" t="s">
        <v>93</v>
      </c>
      <c r="B350" s="16" t="s">
        <v>94</v>
      </c>
      <c r="C350" s="3" t="s">
        <v>49</v>
      </c>
      <c r="D350" s="13"/>
      <c r="E350" s="13"/>
      <c r="N350" s="83"/>
    </row>
    <row r="351" spans="1:14" ht="15.75">
      <c r="A351" s="3" t="s">
        <v>95</v>
      </c>
      <c r="B351" s="16" t="s">
        <v>96</v>
      </c>
      <c r="C351" s="3" t="s">
        <v>49</v>
      </c>
      <c r="D351" s="13"/>
      <c r="E351" s="13"/>
      <c r="N351" s="83"/>
    </row>
    <row r="352" spans="1:14" ht="15.75">
      <c r="A352" s="3" t="s">
        <v>97</v>
      </c>
      <c r="B352" s="16" t="s">
        <v>98</v>
      </c>
      <c r="C352" s="3" t="s">
        <v>49</v>
      </c>
      <c r="D352" s="13"/>
      <c r="E352" s="13"/>
      <c r="N352" s="83"/>
    </row>
    <row r="353" spans="1:14" ht="15.75">
      <c r="A353" s="3" t="s">
        <v>99</v>
      </c>
      <c r="B353" s="16" t="s">
        <v>298</v>
      </c>
      <c r="C353" s="3" t="s">
        <v>49</v>
      </c>
      <c r="D353" s="13"/>
      <c r="E353" s="13"/>
      <c r="F353">
        <f>+(6.75*4)+(6.4*13)+22.4+30.05+8</f>
        <v>170.65</v>
      </c>
      <c r="N353" s="83"/>
    </row>
    <row r="354" spans="1:14" ht="31.5">
      <c r="A354" s="3" t="s">
        <v>235</v>
      </c>
      <c r="B354" s="50" t="s">
        <v>299</v>
      </c>
      <c r="C354" s="3" t="s">
        <v>49</v>
      </c>
      <c r="D354" s="13"/>
      <c r="E354" s="13"/>
      <c r="N354" s="83"/>
    </row>
    <row r="355" spans="1:14" ht="15.75">
      <c r="A355" s="3"/>
      <c r="B355" s="14"/>
      <c r="C355" s="3"/>
      <c r="D355" s="48"/>
      <c r="E355" s="15"/>
      <c r="N355" s="81"/>
    </row>
    <row r="356" spans="1:14" ht="15.75">
      <c r="A356" s="5" t="s">
        <v>102</v>
      </c>
      <c r="B356" s="7" t="s">
        <v>103</v>
      </c>
      <c r="C356" s="3"/>
      <c r="D356" s="13"/>
      <c r="E356" s="8"/>
      <c r="N356" s="82"/>
    </row>
    <row r="357" spans="1:14" ht="15.75">
      <c r="A357" s="3" t="s">
        <v>300</v>
      </c>
      <c r="B357" s="16" t="s">
        <v>107</v>
      </c>
      <c r="C357" s="3" t="s">
        <v>75</v>
      </c>
      <c r="D357" s="13"/>
      <c r="E357" s="13"/>
      <c r="G357">
        <f>1.86+14.85+2.22+3.95+8.01+15.48</f>
        <v>46.370000000000005</v>
      </c>
      <c r="N357" s="83"/>
    </row>
    <row r="358" spans="1:14" ht="31.5">
      <c r="A358" s="3" t="s">
        <v>106</v>
      </c>
      <c r="B358" s="51" t="s">
        <v>301</v>
      </c>
      <c r="C358" s="3" t="s">
        <v>75</v>
      </c>
      <c r="D358" s="13"/>
      <c r="E358" s="13"/>
      <c r="N358" s="83"/>
    </row>
    <row r="359" spans="1:14" ht="47.25">
      <c r="A359" s="3" t="s">
        <v>108</v>
      </c>
      <c r="B359" s="40" t="s">
        <v>302</v>
      </c>
      <c r="C359" s="3" t="s">
        <v>75</v>
      </c>
      <c r="D359" s="13"/>
      <c r="E359" s="13"/>
      <c r="N359" s="83"/>
    </row>
    <row r="360" spans="1:14" ht="31.5">
      <c r="A360" s="3" t="s">
        <v>111</v>
      </c>
      <c r="B360" s="51" t="s">
        <v>116</v>
      </c>
      <c r="C360" s="3" t="s">
        <v>75</v>
      </c>
      <c r="D360" s="13"/>
      <c r="E360" s="13"/>
      <c r="N360" s="83"/>
    </row>
    <row r="361" spans="1:14" ht="15.75">
      <c r="A361" s="3"/>
      <c r="B361" s="14"/>
      <c r="C361" s="3"/>
      <c r="D361" s="19"/>
      <c r="E361" s="15"/>
      <c r="N361" s="81"/>
    </row>
    <row r="362" spans="1:14" ht="15.75">
      <c r="A362" s="5" t="s">
        <v>33</v>
      </c>
      <c r="B362" s="18" t="s">
        <v>303</v>
      </c>
      <c r="C362" s="55"/>
      <c r="D362" s="17"/>
      <c r="E362" s="17"/>
      <c r="N362" s="80"/>
    </row>
    <row r="363" spans="1:14" ht="15.75">
      <c r="A363" s="3" t="s">
        <v>304</v>
      </c>
      <c r="B363" s="54" t="s">
        <v>305</v>
      </c>
      <c r="C363" s="57" t="s">
        <v>27</v>
      </c>
      <c r="D363" s="17"/>
      <c r="E363" s="17"/>
      <c r="N363" s="80"/>
    </row>
    <row r="364" spans="1:14" ht="15.75">
      <c r="A364" s="3" t="s">
        <v>123</v>
      </c>
      <c r="B364" s="54" t="s">
        <v>307</v>
      </c>
      <c r="C364" s="57" t="s">
        <v>11</v>
      </c>
      <c r="D364" s="17"/>
      <c r="E364" s="17"/>
      <c r="N364" s="80"/>
    </row>
    <row r="365" spans="1:14" ht="15.75">
      <c r="A365" s="21"/>
      <c r="B365" s="14"/>
      <c r="C365" s="55"/>
      <c r="D365" s="52"/>
      <c r="E365" s="20"/>
      <c r="N365" s="84"/>
    </row>
    <row r="366" spans="1:14" ht="15.75">
      <c r="A366" s="5" t="s">
        <v>308</v>
      </c>
      <c r="B366" s="18" t="s">
        <v>309</v>
      </c>
      <c r="C366" s="18"/>
      <c r="D366" s="19"/>
      <c r="E366" s="20"/>
      <c r="N366" s="84"/>
    </row>
    <row r="367" spans="1:14" ht="63">
      <c r="A367" s="72" t="s">
        <v>310</v>
      </c>
      <c r="B367" s="54" t="s">
        <v>311</v>
      </c>
      <c r="C367" s="16" t="s">
        <v>16</v>
      </c>
      <c r="D367" s="13"/>
      <c r="E367" s="17"/>
      <c r="N367" s="80"/>
    </row>
    <row r="368" spans="1:14" ht="15.75">
      <c r="A368" s="72" t="s">
        <v>137</v>
      </c>
      <c r="B368" s="62" t="s">
        <v>312</v>
      </c>
      <c r="C368" s="57" t="s">
        <v>313</v>
      </c>
      <c r="D368" s="52"/>
      <c r="E368" s="17"/>
      <c r="N368" s="80"/>
    </row>
    <row r="369" spans="1:14" ht="15.75">
      <c r="A369" s="21"/>
      <c r="B369" s="14"/>
      <c r="C369" s="55"/>
      <c r="D369" s="52"/>
      <c r="E369" s="20"/>
      <c r="N369" s="84"/>
    </row>
    <row r="370" spans="1:14" ht="15.75">
      <c r="A370" s="5" t="s">
        <v>314</v>
      </c>
      <c r="B370" s="18" t="s">
        <v>213</v>
      </c>
      <c r="C370" s="18"/>
      <c r="D370" s="52"/>
      <c r="E370" s="20"/>
      <c r="G370" s="63"/>
      <c r="N370" s="84"/>
    </row>
    <row r="371" spans="1:14" ht="15.75">
      <c r="A371" s="56" t="s">
        <v>149</v>
      </c>
      <c r="B371" s="62" t="s">
        <v>215</v>
      </c>
      <c r="C371" s="10" t="s">
        <v>16</v>
      </c>
      <c r="D371" s="52"/>
      <c r="E371" s="11"/>
      <c r="G371" s="63"/>
      <c r="N371" s="79"/>
    </row>
    <row r="372" spans="1:14" ht="15.75">
      <c r="A372" s="56" t="s">
        <v>315</v>
      </c>
      <c r="B372" s="62" t="s">
        <v>221</v>
      </c>
      <c r="C372" s="10" t="s">
        <v>44</v>
      </c>
      <c r="D372" s="13"/>
      <c r="E372" s="11"/>
      <c r="N372" s="79"/>
    </row>
    <row r="373" spans="1:14" ht="15.75">
      <c r="A373" s="21"/>
      <c r="B373" s="14"/>
      <c r="C373" s="18"/>
      <c r="D373" s="19"/>
      <c r="E373" s="20"/>
      <c r="N373" s="84"/>
    </row>
    <row r="374" spans="1:14" ht="15.75">
      <c r="A374" s="3"/>
      <c r="B374" s="37"/>
      <c r="C374" s="3"/>
      <c r="D374" s="13"/>
      <c r="E374" s="6"/>
      <c r="N374" s="85"/>
    </row>
    <row r="375" spans="1:14" ht="15.75">
      <c r="A375" s="21"/>
      <c r="B375" s="18"/>
      <c r="C375" s="18"/>
      <c r="D375" s="19"/>
      <c r="E375" s="20"/>
      <c r="N375" s="84"/>
    </row>
  </sheetData>
  <mergeCells count="12">
    <mergeCell ref="A1:E1"/>
    <mergeCell ref="A224:E224"/>
    <mergeCell ref="A124:E124"/>
    <mergeCell ref="A3:E3"/>
    <mergeCell ref="A322:E322"/>
    <mergeCell ref="A5:E5"/>
    <mergeCell ref="B6:D6"/>
    <mergeCell ref="B7:D7"/>
    <mergeCell ref="B9:D9"/>
    <mergeCell ref="B10:D10"/>
    <mergeCell ref="B8:D8"/>
    <mergeCell ref="A12:E12"/>
  </mergeCells>
  <phoneticPr fontId="8"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015B-5EE4-41AE-ADDA-581E6B268B4C}">
  <dimension ref="A1:M79"/>
  <sheetViews>
    <sheetView topLeftCell="A70" workbookViewId="0">
      <selection sqref="A1:E75"/>
    </sheetView>
  </sheetViews>
  <sheetFormatPr defaultColWidth="11.5703125" defaultRowHeight="15"/>
  <cols>
    <col min="1" max="1" width="4.28515625" customWidth="1"/>
    <col min="2" max="2" width="43.7109375" customWidth="1"/>
    <col min="3" max="3" width="5" customWidth="1"/>
    <col min="4" max="4" width="11.85546875" customWidth="1"/>
    <col min="5" max="5" width="13.42578125" customWidth="1"/>
    <col min="6" max="13" width="11.5703125" hidden="1" customWidth="1"/>
  </cols>
  <sheetData>
    <row r="1" spans="1:13" ht="15.75">
      <c r="A1" s="95" t="s">
        <v>0</v>
      </c>
      <c r="B1" s="95"/>
      <c r="C1" s="95"/>
      <c r="D1" s="95"/>
      <c r="E1" s="95"/>
    </row>
    <row r="2" spans="1:13" ht="15.75">
      <c r="A2" s="67"/>
      <c r="B2" s="67"/>
      <c r="C2" s="67"/>
      <c r="D2" s="67"/>
      <c r="E2" s="67"/>
    </row>
    <row r="3" spans="1:13" ht="15.75">
      <c r="A3" s="95" t="s">
        <v>317</v>
      </c>
      <c r="B3" s="95"/>
      <c r="C3" s="95"/>
      <c r="D3" s="95"/>
      <c r="E3" s="95"/>
    </row>
    <row r="5" spans="1:13" ht="31.5">
      <c r="A5" s="5" t="s">
        <v>39</v>
      </c>
      <c r="B5" s="5" t="s">
        <v>40</v>
      </c>
      <c r="C5" s="5" t="s">
        <v>41</v>
      </c>
      <c r="D5" s="91" t="s">
        <v>5</v>
      </c>
      <c r="E5" s="91" t="s">
        <v>6</v>
      </c>
    </row>
    <row r="6" spans="1:13" ht="15.75">
      <c r="A6" s="5" t="s">
        <v>7</v>
      </c>
      <c r="B6" s="7" t="s">
        <v>42</v>
      </c>
      <c r="C6" s="3"/>
      <c r="D6" s="8"/>
      <c r="E6" s="8"/>
    </row>
    <row r="7" spans="1:13" ht="15.75">
      <c r="A7" s="9" t="s">
        <v>9</v>
      </c>
      <c r="B7" s="10" t="s">
        <v>43</v>
      </c>
      <c r="C7" s="3" t="s">
        <v>44</v>
      </c>
      <c r="D7" s="11"/>
      <c r="E7" s="11"/>
    </row>
    <row r="8" spans="1:13" ht="63">
      <c r="A8" s="9" t="s">
        <v>45</v>
      </c>
      <c r="B8" s="12" t="s">
        <v>46</v>
      </c>
      <c r="C8" s="9" t="s">
        <v>16</v>
      </c>
      <c r="D8" s="13"/>
      <c r="E8" s="17"/>
    </row>
    <row r="9" spans="1:13" ht="15.75">
      <c r="A9" s="9" t="s">
        <v>47</v>
      </c>
      <c r="B9" s="10" t="s">
        <v>48</v>
      </c>
      <c r="C9" s="3" t="s">
        <v>49</v>
      </c>
      <c r="D9" s="13"/>
      <c r="E9" s="17"/>
    </row>
    <row r="10" spans="1:13" ht="15.75">
      <c r="A10" s="9" t="s">
        <v>50</v>
      </c>
      <c r="B10" s="10" t="s">
        <v>51</v>
      </c>
      <c r="C10" s="3" t="s">
        <v>49</v>
      </c>
      <c r="D10" s="13"/>
      <c r="E10" s="17"/>
    </row>
    <row r="11" spans="1:13" ht="15.75">
      <c r="A11" s="9" t="s">
        <v>53</v>
      </c>
      <c r="B11" s="10" t="s">
        <v>54</v>
      </c>
      <c r="C11" s="3" t="s">
        <v>49</v>
      </c>
      <c r="D11" s="13"/>
      <c r="E11" s="17"/>
    </row>
    <row r="12" spans="1:13" ht="15.75">
      <c r="A12" s="9" t="s">
        <v>55</v>
      </c>
      <c r="B12" s="10" t="s">
        <v>56</v>
      </c>
      <c r="C12" s="3" t="s">
        <v>49</v>
      </c>
      <c r="D12" s="13"/>
      <c r="E12" s="17"/>
    </row>
    <row r="13" spans="1:13" ht="15.75">
      <c r="A13" s="3"/>
      <c r="B13" s="14"/>
      <c r="C13" s="3"/>
      <c r="D13" s="8"/>
      <c r="E13" s="15"/>
      <c r="G13" s="47" t="s">
        <v>57</v>
      </c>
      <c r="H13" s="47" t="s">
        <v>58</v>
      </c>
      <c r="I13" s="47" t="s">
        <v>318</v>
      </c>
      <c r="J13" s="47" t="s">
        <v>319</v>
      </c>
      <c r="M13" s="47" t="s">
        <v>320</v>
      </c>
    </row>
    <row r="14" spans="1:13" ht="15.75">
      <c r="A14" s="5" t="s">
        <v>12</v>
      </c>
      <c r="B14" s="7" t="s">
        <v>61</v>
      </c>
      <c r="C14" s="3"/>
      <c r="D14" s="8"/>
      <c r="E14" s="8"/>
      <c r="G14" s="47">
        <f>63*3</f>
        <v>189</v>
      </c>
      <c r="H14" s="47">
        <f>32*3</f>
        <v>96</v>
      </c>
      <c r="I14" s="47">
        <v>45.9</v>
      </c>
      <c r="J14" s="47">
        <v>14.33</v>
      </c>
      <c r="M14" s="47">
        <f>72.95+18+2</f>
        <v>92.95</v>
      </c>
    </row>
    <row r="15" spans="1:13" ht="31.5">
      <c r="A15" s="3" t="s">
        <v>14</v>
      </c>
      <c r="B15" s="40" t="s">
        <v>62</v>
      </c>
      <c r="C15" s="3" t="s">
        <v>49</v>
      </c>
      <c r="D15" s="13"/>
      <c r="E15" s="13"/>
      <c r="G15" s="47">
        <f>+G14+I14+J14</f>
        <v>249.23000000000002</v>
      </c>
      <c r="H15" s="47"/>
      <c r="K15">
        <f>+H14+J14</f>
        <v>110.33</v>
      </c>
      <c r="M15">
        <v>12</v>
      </c>
    </row>
    <row r="16" spans="1:13" ht="31.5">
      <c r="A16" s="3" t="s">
        <v>17</v>
      </c>
      <c r="B16" s="40" t="s">
        <v>63</v>
      </c>
      <c r="C16" s="3" t="s">
        <v>30</v>
      </c>
      <c r="D16" s="13"/>
      <c r="E16" s="13"/>
      <c r="G16" s="47"/>
      <c r="H16" s="47"/>
      <c r="M16">
        <f>+M14-M15</f>
        <v>80.95</v>
      </c>
    </row>
    <row r="17" spans="1:10" ht="31.5">
      <c r="A17" s="3" t="s">
        <v>64</v>
      </c>
      <c r="B17" s="40" t="s">
        <v>65</v>
      </c>
      <c r="C17" s="3" t="s">
        <v>49</v>
      </c>
      <c r="D17" s="13"/>
      <c r="E17" s="13"/>
      <c r="G17" s="47"/>
      <c r="H17" s="47"/>
    </row>
    <row r="18" spans="1:10" ht="15.75">
      <c r="A18" s="3" t="s">
        <v>66</v>
      </c>
      <c r="B18" s="16" t="s">
        <v>67</v>
      </c>
      <c r="C18" s="3" t="s">
        <v>49</v>
      </c>
      <c r="D18" s="13"/>
      <c r="E18" s="13"/>
      <c r="G18" s="47"/>
      <c r="H18" s="47"/>
    </row>
    <row r="19" spans="1:10" ht="15.75">
      <c r="A19" s="3" t="s">
        <v>68</v>
      </c>
      <c r="B19" s="16" t="s">
        <v>69</v>
      </c>
      <c r="C19" s="3" t="s">
        <v>49</v>
      </c>
      <c r="D19" s="13"/>
      <c r="E19" s="13"/>
      <c r="G19" s="47" t="s">
        <v>70</v>
      </c>
      <c r="H19" s="47" t="s">
        <v>71</v>
      </c>
      <c r="I19" s="47" t="s">
        <v>72</v>
      </c>
      <c r="J19" s="47" t="s">
        <v>321</v>
      </c>
    </row>
    <row r="20" spans="1:10" ht="15.75">
      <c r="A20" s="3" t="s">
        <v>73</v>
      </c>
      <c r="B20" s="16" t="s">
        <v>74</v>
      </c>
      <c r="C20" s="3" t="s">
        <v>75</v>
      </c>
      <c r="D20" s="13"/>
      <c r="E20" s="13"/>
      <c r="G20" s="47">
        <f>42.25+7.85+7.85+27.6</f>
        <v>85.550000000000011</v>
      </c>
      <c r="H20" s="47">
        <f>209.5+41.06</f>
        <v>250.56</v>
      </c>
      <c r="I20" s="47">
        <f>6.75*2</f>
        <v>13.5</v>
      </c>
      <c r="J20" s="47">
        <f>1.71*3</f>
        <v>5.13</v>
      </c>
    </row>
    <row r="21" spans="1:10" ht="15.75">
      <c r="A21" s="3" t="s">
        <v>76</v>
      </c>
      <c r="B21" s="16" t="s">
        <v>77</v>
      </c>
      <c r="C21" s="3" t="s">
        <v>49</v>
      </c>
      <c r="D21" s="13"/>
      <c r="E21" s="13"/>
      <c r="G21" s="47" t="s">
        <v>277</v>
      </c>
      <c r="H21" s="47" t="s">
        <v>322</v>
      </c>
    </row>
    <row r="22" spans="1:10" ht="15.75">
      <c r="A22" s="3" t="s">
        <v>78</v>
      </c>
      <c r="B22" s="16" t="s">
        <v>323</v>
      </c>
      <c r="C22" s="3" t="s">
        <v>49</v>
      </c>
      <c r="D22" s="13"/>
      <c r="E22" s="13"/>
      <c r="G22" s="47">
        <v>74</v>
      </c>
      <c r="H22" s="47">
        <f>27.65+9.35+9.35</f>
        <v>46.35</v>
      </c>
    </row>
    <row r="23" spans="1:10" ht="31.5">
      <c r="A23" s="3" t="s">
        <v>80</v>
      </c>
      <c r="B23" s="40" t="s">
        <v>324</v>
      </c>
      <c r="C23" s="3" t="s">
        <v>49</v>
      </c>
      <c r="D23" s="13"/>
      <c r="E23" s="13"/>
      <c r="G23" s="47"/>
      <c r="H23" s="47"/>
    </row>
    <row r="24" spans="1:10" ht="31.5">
      <c r="A24" s="3" t="s">
        <v>82</v>
      </c>
      <c r="B24" s="40" t="s">
        <v>83</v>
      </c>
      <c r="C24" s="3" t="s">
        <v>49</v>
      </c>
      <c r="D24" s="13"/>
      <c r="E24" s="13"/>
      <c r="G24" s="47"/>
      <c r="H24" s="47">
        <f>5*0.6</f>
        <v>3</v>
      </c>
    </row>
    <row r="25" spans="1:10" ht="31.5">
      <c r="A25" s="3" t="s">
        <v>84</v>
      </c>
      <c r="B25" s="40" t="s">
        <v>325</v>
      </c>
      <c r="C25" s="3" t="s">
        <v>30</v>
      </c>
      <c r="D25" s="13"/>
      <c r="E25" s="13"/>
      <c r="G25" s="47"/>
      <c r="H25" s="47"/>
    </row>
    <row r="26" spans="1:10" ht="31.5">
      <c r="A26" s="3" t="s">
        <v>326</v>
      </c>
      <c r="B26" s="40" t="s">
        <v>327</v>
      </c>
      <c r="C26" s="3" t="s">
        <v>30</v>
      </c>
      <c r="D26" s="13"/>
      <c r="E26" s="13"/>
      <c r="G26" s="47"/>
      <c r="H26" s="47"/>
    </row>
    <row r="27" spans="1:10" ht="15.75">
      <c r="A27" s="3"/>
      <c r="B27" s="14"/>
      <c r="C27" s="3"/>
      <c r="D27" s="4"/>
      <c r="E27" s="15"/>
    </row>
    <row r="28" spans="1:10" ht="15.75">
      <c r="A28" s="5" t="s">
        <v>20</v>
      </c>
      <c r="B28" s="49" t="s">
        <v>86</v>
      </c>
      <c r="C28" s="3"/>
      <c r="D28" s="13"/>
      <c r="E28" s="8"/>
    </row>
    <row r="29" spans="1:10" ht="31.5">
      <c r="A29" s="3" t="s">
        <v>22</v>
      </c>
      <c r="B29" s="50" t="s">
        <v>87</v>
      </c>
      <c r="C29" s="3" t="s">
        <v>44</v>
      </c>
      <c r="D29" s="13"/>
      <c r="E29" s="13"/>
    </row>
    <row r="30" spans="1:10" ht="31.5">
      <c r="A30" s="3" t="s">
        <v>25</v>
      </c>
      <c r="B30" s="40" t="s">
        <v>328</v>
      </c>
      <c r="C30" s="3" t="s">
        <v>49</v>
      </c>
      <c r="D30" s="13"/>
      <c r="E30" s="13"/>
    </row>
    <row r="31" spans="1:10" ht="31.5">
      <c r="A31" s="3" t="s">
        <v>28</v>
      </c>
      <c r="B31" s="40" t="s">
        <v>89</v>
      </c>
      <c r="C31" s="3" t="s">
        <v>49</v>
      </c>
      <c r="D31" s="13"/>
      <c r="E31" s="13"/>
    </row>
    <row r="32" spans="1:10" ht="31.5">
      <c r="A32" s="3" t="s">
        <v>31</v>
      </c>
      <c r="B32" s="40" t="s">
        <v>329</v>
      </c>
      <c r="C32" s="3" t="s">
        <v>125</v>
      </c>
      <c r="D32" s="13"/>
      <c r="E32" s="13"/>
    </row>
    <row r="33" spans="1:7" ht="15.75">
      <c r="A33" s="3"/>
      <c r="B33" s="14"/>
      <c r="C33" s="3"/>
      <c r="D33" s="48"/>
      <c r="E33" s="15"/>
    </row>
    <row r="34" spans="1:7" ht="15.75">
      <c r="A34" s="5" t="s">
        <v>90</v>
      </c>
      <c r="B34" s="7" t="s">
        <v>91</v>
      </c>
      <c r="C34" s="3"/>
      <c r="E34" s="8"/>
    </row>
    <row r="35" spans="1:7" ht="15.75">
      <c r="A35" s="3" t="s">
        <v>35</v>
      </c>
      <c r="B35" s="16" t="s">
        <v>92</v>
      </c>
      <c r="C35" s="3" t="s">
        <v>75</v>
      </c>
      <c r="D35" s="13"/>
      <c r="E35" s="13"/>
    </row>
    <row r="36" spans="1:7" ht="15.75">
      <c r="A36" s="3" t="s">
        <v>93</v>
      </c>
      <c r="B36" s="16" t="s">
        <v>94</v>
      </c>
      <c r="C36" s="3" t="s">
        <v>49</v>
      </c>
      <c r="D36" s="13"/>
      <c r="E36" s="13"/>
    </row>
    <row r="37" spans="1:7" ht="15.75">
      <c r="A37" s="3" t="s">
        <v>95</v>
      </c>
      <c r="B37" s="16" t="s">
        <v>96</v>
      </c>
      <c r="C37" s="3" t="s">
        <v>49</v>
      </c>
      <c r="D37" s="13"/>
      <c r="E37" s="13"/>
    </row>
    <row r="38" spans="1:7" ht="15.75">
      <c r="A38" s="3" t="s">
        <v>97</v>
      </c>
      <c r="B38" s="16" t="s">
        <v>98</v>
      </c>
      <c r="C38" s="3" t="s">
        <v>49</v>
      </c>
      <c r="D38" s="13"/>
      <c r="E38" s="13"/>
    </row>
    <row r="39" spans="1:7" ht="15.75">
      <c r="A39" s="3" t="s">
        <v>99</v>
      </c>
      <c r="B39" s="16" t="s">
        <v>330</v>
      </c>
      <c r="C39" s="3" t="s">
        <v>49</v>
      </c>
      <c r="D39" s="13"/>
      <c r="E39" s="13"/>
    </row>
    <row r="40" spans="1:7" ht="47.25">
      <c r="A40" s="3" t="s">
        <v>235</v>
      </c>
      <c r="B40" s="40" t="s">
        <v>100</v>
      </c>
      <c r="C40" s="3" t="s">
        <v>49</v>
      </c>
      <c r="D40" s="13"/>
      <c r="E40" s="13"/>
    </row>
    <row r="41" spans="1:7" ht="15.75">
      <c r="A41" s="3"/>
      <c r="B41" s="14"/>
      <c r="C41" s="3"/>
      <c r="D41" s="48"/>
      <c r="E41" s="15"/>
    </row>
    <row r="42" spans="1:7" ht="15.75">
      <c r="A42" s="5" t="s">
        <v>102</v>
      </c>
      <c r="B42" s="7" t="s">
        <v>103</v>
      </c>
      <c r="C42" s="3"/>
      <c r="D42" s="13"/>
      <c r="E42" s="8"/>
    </row>
    <row r="43" spans="1:7" ht="15.75">
      <c r="A43" s="3" t="s">
        <v>104</v>
      </c>
      <c r="B43" s="16" t="s">
        <v>105</v>
      </c>
      <c r="C43" s="3" t="s">
        <v>75</v>
      </c>
      <c r="D43" s="13"/>
      <c r="E43" s="13"/>
    </row>
    <row r="44" spans="1:7" ht="15.75">
      <c r="A44" s="3" t="s">
        <v>106</v>
      </c>
      <c r="B44" s="16" t="s">
        <v>107</v>
      </c>
      <c r="C44" s="3" t="s">
        <v>75</v>
      </c>
      <c r="D44" s="13"/>
      <c r="E44" s="13"/>
      <c r="G44">
        <f>1.86+14.85+2.22+3.95+8.01+15.48</f>
        <v>46.370000000000005</v>
      </c>
    </row>
    <row r="45" spans="1:7" ht="15.75">
      <c r="A45" s="3" t="s">
        <v>108</v>
      </c>
      <c r="B45" s="16" t="s">
        <v>109</v>
      </c>
      <c r="C45" s="3" t="s">
        <v>110</v>
      </c>
      <c r="D45" s="13"/>
      <c r="E45" s="13"/>
    </row>
    <row r="46" spans="1:7" ht="15.75">
      <c r="A46" s="3" t="s">
        <v>111</v>
      </c>
      <c r="B46" s="16" t="s">
        <v>112</v>
      </c>
      <c r="C46" s="3" t="s">
        <v>11</v>
      </c>
      <c r="D46" s="13"/>
      <c r="E46" s="13"/>
    </row>
    <row r="47" spans="1:7" ht="15.75">
      <c r="A47" s="3" t="s">
        <v>113</v>
      </c>
      <c r="B47" s="16" t="s">
        <v>331</v>
      </c>
      <c r="C47" s="3" t="s">
        <v>75</v>
      </c>
      <c r="D47" s="13"/>
      <c r="E47" s="13"/>
    </row>
    <row r="48" spans="1:7" ht="15.75">
      <c r="A48" s="3"/>
      <c r="B48" s="14"/>
      <c r="C48" s="3"/>
      <c r="D48" s="19"/>
      <c r="E48" s="15"/>
    </row>
    <row r="49" spans="1:8" ht="15.75">
      <c r="A49" s="5" t="s">
        <v>117</v>
      </c>
      <c r="B49" s="18" t="s">
        <v>118</v>
      </c>
      <c r="C49" s="18"/>
      <c r="D49" s="13"/>
      <c r="E49" s="20"/>
    </row>
    <row r="50" spans="1:8" ht="31.5">
      <c r="A50" s="3" t="s">
        <v>119</v>
      </c>
      <c r="B50" s="40" t="s">
        <v>120</v>
      </c>
      <c r="C50" s="3" t="s">
        <v>44</v>
      </c>
      <c r="D50" s="13"/>
      <c r="E50" s="13"/>
    </row>
    <row r="51" spans="1:8" ht="31.5">
      <c r="A51" s="3" t="s">
        <v>123</v>
      </c>
      <c r="B51" s="40" t="s">
        <v>332</v>
      </c>
      <c r="C51" s="3" t="s">
        <v>49</v>
      </c>
      <c r="D51" s="13"/>
      <c r="E51" s="13"/>
      <c r="G51" s="47" t="s">
        <v>333</v>
      </c>
      <c r="H51" s="47" t="s">
        <v>334</v>
      </c>
    </row>
    <row r="52" spans="1:8" ht="31.5">
      <c r="A52" s="3" t="s">
        <v>126</v>
      </c>
      <c r="B52" s="40" t="s">
        <v>335</v>
      </c>
      <c r="C52" s="3" t="s">
        <v>125</v>
      </c>
      <c r="D52" s="13"/>
      <c r="E52" s="13"/>
      <c r="G52">
        <f>27.45*3</f>
        <v>82.35</v>
      </c>
      <c r="H52">
        <f>27.6*7</f>
        <v>193.20000000000002</v>
      </c>
    </row>
    <row r="53" spans="1:8" ht="31.5">
      <c r="A53" s="3" t="s">
        <v>128</v>
      </c>
      <c r="B53" s="40" t="s">
        <v>336</v>
      </c>
      <c r="C53" s="3" t="s">
        <v>125</v>
      </c>
      <c r="D53" s="13"/>
      <c r="E53" s="13"/>
    </row>
    <row r="54" spans="1:8" ht="15.75">
      <c r="A54" s="3" t="s">
        <v>130</v>
      </c>
      <c r="B54" s="16" t="s">
        <v>337</v>
      </c>
      <c r="C54" s="3" t="s">
        <v>125</v>
      </c>
      <c r="D54" s="13"/>
      <c r="E54" s="13"/>
    </row>
    <row r="55" spans="1:8" ht="15.75">
      <c r="A55" s="3" t="s">
        <v>338</v>
      </c>
      <c r="B55" s="16" t="s">
        <v>339</v>
      </c>
      <c r="C55" s="3" t="s">
        <v>125</v>
      </c>
      <c r="D55" s="13"/>
      <c r="E55" s="13"/>
    </row>
    <row r="56" spans="1:8" ht="15.75">
      <c r="A56" s="3" t="s">
        <v>340</v>
      </c>
      <c r="B56" s="40" t="s">
        <v>341</v>
      </c>
      <c r="C56" s="3" t="s">
        <v>11</v>
      </c>
      <c r="D56" s="13"/>
      <c r="E56" s="13"/>
    </row>
    <row r="57" spans="1:8" ht="15.75">
      <c r="A57" s="3" t="s">
        <v>342</v>
      </c>
      <c r="B57" s="16" t="s">
        <v>129</v>
      </c>
      <c r="C57" s="3" t="s">
        <v>125</v>
      </c>
      <c r="D57" s="13"/>
      <c r="E57" s="13"/>
    </row>
    <row r="58" spans="1:8" ht="15.75">
      <c r="A58" s="3" t="s">
        <v>343</v>
      </c>
      <c r="B58" s="40" t="s">
        <v>131</v>
      </c>
      <c r="C58" s="3" t="s">
        <v>110</v>
      </c>
      <c r="D58" s="52"/>
      <c r="E58" s="13"/>
    </row>
    <row r="59" spans="1:8" ht="15.75">
      <c r="A59" s="21"/>
      <c r="B59" s="37"/>
      <c r="C59" s="18"/>
      <c r="D59" s="19"/>
      <c r="E59" s="15"/>
    </row>
    <row r="60" spans="1:8" ht="15.75">
      <c r="A60" s="5" t="s">
        <v>132</v>
      </c>
      <c r="B60" s="18" t="s">
        <v>303</v>
      </c>
      <c r="C60" s="18"/>
      <c r="D60" s="17"/>
      <c r="E60" s="20"/>
    </row>
    <row r="61" spans="1:8" ht="31.5">
      <c r="A61" s="3" t="s">
        <v>310</v>
      </c>
      <c r="B61" s="40" t="s">
        <v>344</v>
      </c>
      <c r="C61" s="57" t="s">
        <v>11</v>
      </c>
      <c r="D61" s="17"/>
      <c r="E61" s="17"/>
    </row>
    <row r="62" spans="1:8" ht="31.5">
      <c r="A62" s="3" t="s">
        <v>137</v>
      </c>
      <c r="B62" s="40" t="s">
        <v>345</v>
      </c>
      <c r="C62" s="57" t="s">
        <v>11</v>
      </c>
      <c r="D62" s="17"/>
      <c r="E62" s="17"/>
    </row>
    <row r="63" spans="1:8" ht="31.5">
      <c r="A63" s="3" t="s">
        <v>139</v>
      </c>
      <c r="B63" s="53" t="s">
        <v>346</v>
      </c>
      <c r="C63" s="57" t="s">
        <v>11</v>
      </c>
      <c r="D63" s="17"/>
      <c r="E63" s="17"/>
    </row>
    <row r="64" spans="1:8" ht="15.75">
      <c r="A64" s="3" t="s">
        <v>141</v>
      </c>
      <c r="B64" s="54" t="s">
        <v>307</v>
      </c>
      <c r="C64" s="57" t="s">
        <v>11</v>
      </c>
      <c r="D64" s="17"/>
      <c r="E64" s="17"/>
    </row>
    <row r="65" spans="1:7" ht="15.75">
      <c r="A65" s="21"/>
      <c r="B65" s="14"/>
      <c r="C65" s="55"/>
      <c r="D65" s="52"/>
      <c r="E65" s="20"/>
    </row>
    <row r="66" spans="1:7" ht="15.75">
      <c r="A66" s="21" t="s">
        <v>147</v>
      </c>
      <c r="B66" s="18" t="s">
        <v>148</v>
      </c>
      <c r="C66" s="55"/>
      <c r="D66" s="52"/>
      <c r="E66" s="20"/>
    </row>
    <row r="67" spans="1:7" ht="15.75">
      <c r="A67" s="56" t="s">
        <v>149</v>
      </c>
      <c r="B67" s="54" t="s">
        <v>251</v>
      </c>
      <c r="C67" s="57" t="s">
        <v>75</v>
      </c>
      <c r="D67" s="52"/>
      <c r="E67" s="52"/>
    </row>
    <row r="68" spans="1:7" ht="15.75">
      <c r="A68" s="18"/>
      <c r="B68" s="14"/>
      <c r="C68" s="55"/>
      <c r="D68" s="52"/>
      <c r="E68" s="19"/>
    </row>
    <row r="69" spans="1:7" ht="15.75">
      <c r="A69" s="21" t="s">
        <v>212</v>
      </c>
      <c r="B69" s="18" t="s">
        <v>213</v>
      </c>
      <c r="C69" s="18"/>
      <c r="D69" s="19"/>
      <c r="E69" s="20"/>
    </row>
    <row r="70" spans="1:7" ht="15.75">
      <c r="A70" s="56" t="s">
        <v>214</v>
      </c>
      <c r="B70" s="62" t="s">
        <v>215</v>
      </c>
      <c r="C70" s="10" t="s">
        <v>44</v>
      </c>
      <c r="D70" s="52"/>
      <c r="E70" s="11"/>
      <c r="G70" s="63"/>
    </row>
    <row r="71" spans="1:7" ht="15.75">
      <c r="A71" s="56" t="s">
        <v>216</v>
      </c>
      <c r="B71" s="64" t="s">
        <v>217</v>
      </c>
      <c r="C71" s="10" t="s">
        <v>44</v>
      </c>
      <c r="D71" s="52"/>
      <c r="E71" s="11"/>
      <c r="G71" s="63"/>
    </row>
    <row r="72" spans="1:7" ht="15.75">
      <c r="A72" s="56" t="s">
        <v>218</v>
      </c>
      <c r="B72" s="64" t="s">
        <v>283</v>
      </c>
      <c r="C72" s="10" t="s">
        <v>44</v>
      </c>
      <c r="D72" s="52"/>
      <c r="E72" s="11"/>
    </row>
    <row r="73" spans="1:7" ht="15.75">
      <c r="A73" s="56" t="s">
        <v>220</v>
      </c>
      <c r="B73" s="62" t="s">
        <v>221</v>
      </c>
      <c r="C73" s="10" t="s">
        <v>44</v>
      </c>
      <c r="D73" s="13"/>
      <c r="E73" s="11"/>
    </row>
    <row r="74" spans="1:7" ht="15.75">
      <c r="A74" s="56" t="s">
        <v>347</v>
      </c>
      <c r="B74" s="62" t="s">
        <v>348</v>
      </c>
      <c r="C74" s="10" t="s">
        <v>44</v>
      </c>
      <c r="D74" s="13"/>
      <c r="E74" s="11"/>
    </row>
    <row r="75" spans="1:7" ht="15.75">
      <c r="A75" s="21"/>
      <c r="B75" s="14"/>
      <c r="C75" s="18"/>
      <c r="D75" s="19"/>
      <c r="E75" s="20"/>
    </row>
    <row r="76" spans="1:7" ht="15.75">
      <c r="A76" s="3"/>
      <c r="B76" s="37"/>
      <c r="C76" s="3"/>
      <c r="D76" s="13"/>
      <c r="E76" s="6"/>
    </row>
    <row r="77" spans="1:7" ht="15.75">
      <c r="A77" s="21"/>
      <c r="B77" s="18"/>
      <c r="C77" s="18"/>
      <c r="D77" s="19"/>
      <c r="E77" s="20"/>
    </row>
    <row r="79" spans="1:7" ht="15.75">
      <c r="A79" s="21"/>
      <c r="B79" s="18"/>
      <c r="C79" s="18"/>
      <c r="D79" s="19"/>
      <c r="E79" s="20"/>
    </row>
  </sheetData>
  <mergeCells count="2">
    <mergeCell ref="A1:E1"/>
    <mergeCell ref="A3:E3"/>
  </mergeCells>
  <phoneticPr fontId="8"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927A2-4F03-46B6-9E94-BD0AAD5D1B9B}">
  <dimension ref="A1:L236"/>
  <sheetViews>
    <sheetView topLeftCell="A133" workbookViewId="0">
      <selection activeCell="A4" sqref="A4:XFD7"/>
    </sheetView>
  </sheetViews>
  <sheetFormatPr defaultColWidth="11.5703125" defaultRowHeight="15"/>
  <cols>
    <col min="1" max="1" width="4.28515625" customWidth="1"/>
    <col min="2" max="2" width="43.7109375" customWidth="1"/>
    <col min="3" max="3" width="5" customWidth="1"/>
    <col min="4" max="4" width="11.85546875" customWidth="1"/>
    <col min="5" max="5" width="13.42578125" customWidth="1"/>
    <col min="6" max="8" width="11.5703125" hidden="1" customWidth="1"/>
    <col min="9" max="10" width="11.42578125" hidden="1" customWidth="1"/>
    <col min="11" max="12" width="11.5703125" hidden="1" customWidth="1"/>
  </cols>
  <sheetData>
    <row r="1" spans="1:11" ht="15.75">
      <c r="A1" s="95" t="s">
        <v>0</v>
      </c>
      <c r="B1" s="95"/>
      <c r="C1" s="95"/>
      <c r="D1" s="95"/>
      <c r="E1" s="95"/>
    </row>
    <row r="2" spans="1:11" ht="15.75">
      <c r="A2" s="67"/>
      <c r="B2" s="67"/>
      <c r="C2" s="67"/>
      <c r="D2" s="67"/>
      <c r="E2" s="67"/>
    </row>
    <row r="3" spans="1:11" ht="30.95" customHeight="1">
      <c r="A3" s="102" t="s">
        <v>349</v>
      </c>
      <c r="B3" s="102"/>
      <c r="C3" s="102"/>
      <c r="D3" s="102"/>
      <c r="E3" s="102"/>
    </row>
    <row r="5" spans="1:11" ht="15.6" customHeight="1">
      <c r="A5" s="95" t="s">
        <v>350</v>
      </c>
      <c r="B5" s="95"/>
      <c r="C5" s="95"/>
      <c r="D5" s="95"/>
      <c r="E5" s="95"/>
    </row>
    <row r="6" spans="1:11" ht="31.5">
      <c r="A6" s="5" t="s">
        <v>39</v>
      </c>
      <c r="B6" s="5" t="s">
        <v>40</v>
      </c>
      <c r="C6" s="5" t="s">
        <v>41</v>
      </c>
      <c r="D6" s="91" t="s">
        <v>5</v>
      </c>
      <c r="E6" s="91" t="s">
        <v>6</v>
      </c>
    </row>
    <row r="7" spans="1:11" ht="15.75">
      <c r="A7" s="5" t="s">
        <v>7</v>
      </c>
      <c r="B7" s="7" t="s">
        <v>42</v>
      </c>
      <c r="C7" s="3"/>
      <c r="D7" s="8"/>
      <c r="E7" s="8"/>
    </row>
    <row r="8" spans="1:11" ht="15.75">
      <c r="A8" s="9" t="s">
        <v>9</v>
      </c>
      <c r="B8" s="10" t="s">
        <v>43</v>
      </c>
      <c r="C8" s="3" t="s">
        <v>44</v>
      </c>
      <c r="D8" s="11"/>
      <c r="E8" s="11"/>
    </row>
    <row r="9" spans="1:11" ht="63">
      <c r="A9" s="9" t="s">
        <v>45</v>
      </c>
      <c r="B9" s="12" t="s">
        <v>46</v>
      </c>
      <c r="C9" s="9" t="s">
        <v>16</v>
      </c>
      <c r="D9" s="13"/>
      <c r="E9" s="17"/>
    </row>
    <row r="10" spans="1:11" ht="15.75">
      <c r="A10" s="9" t="s">
        <v>47</v>
      </c>
      <c r="B10" s="10" t="s">
        <v>48</v>
      </c>
      <c r="C10" s="3" t="s">
        <v>49</v>
      </c>
      <c r="D10" s="13"/>
      <c r="E10" s="11"/>
    </row>
    <row r="11" spans="1:11" ht="15.75">
      <c r="A11" s="9" t="s">
        <v>50</v>
      </c>
      <c r="B11" s="10" t="s">
        <v>51</v>
      </c>
      <c r="C11" s="3" t="s">
        <v>49</v>
      </c>
      <c r="D11" s="13"/>
      <c r="E11" s="11"/>
    </row>
    <row r="12" spans="1:11" ht="15.75">
      <c r="A12" s="9" t="s">
        <v>53</v>
      </c>
      <c r="B12" s="10" t="s">
        <v>54</v>
      </c>
      <c r="C12" s="3" t="s">
        <v>49</v>
      </c>
      <c r="D12" s="13"/>
      <c r="E12" s="11"/>
    </row>
    <row r="13" spans="1:11" ht="15.75">
      <c r="A13" s="9" t="s">
        <v>55</v>
      </c>
      <c r="B13" s="10" t="s">
        <v>56</v>
      </c>
      <c r="C13" s="3" t="s">
        <v>49</v>
      </c>
      <c r="D13" s="13"/>
      <c r="E13" s="11"/>
    </row>
    <row r="14" spans="1:11">
      <c r="A14" s="3"/>
      <c r="B14" s="14"/>
      <c r="C14" s="3"/>
      <c r="D14" s="8"/>
      <c r="E14" s="15"/>
      <c r="G14" s="47" t="s">
        <v>57</v>
      </c>
      <c r="H14" s="47" t="s">
        <v>58</v>
      </c>
      <c r="I14" s="47" t="s">
        <v>351</v>
      </c>
      <c r="J14" s="47" t="s">
        <v>352</v>
      </c>
      <c r="K14" s="47" t="s">
        <v>353</v>
      </c>
    </row>
    <row r="15" spans="1:11" ht="15.75">
      <c r="A15" s="5" t="s">
        <v>12</v>
      </c>
      <c r="B15" s="7" t="s">
        <v>61</v>
      </c>
      <c r="C15" s="3"/>
      <c r="D15" s="8"/>
      <c r="E15" s="8"/>
      <c r="G15" s="47">
        <f>17.62+13.14+16.56+6.62+26.87+4.4</f>
        <v>85.210000000000008</v>
      </c>
      <c r="H15" s="47">
        <f>17.02+14.5+16.4+13.44+21+8.68</f>
        <v>91.039999999999992</v>
      </c>
      <c r="I15" s="47">
        <f>13.26+8.02</f>
        <v>21.28</v>
      </c>
      <c r="J15" s="47">
        <f>14.85+12.02</f>
        <v>26.869999999999997</v>
      </c>
      <c r="K15">
        <v>4.62</v>
      </c>
    </row>
    <row r="16" spans="1:11" ht="31.5">
      <c r="A16" s="3" t="s">
        <v>14</v>
      </c>
      <c r="B16" s="40" t="s">
        <v>62</v>
      </c>
      <c r="C16" s="3" t="s">
        <v>49</v>
      </c>
      <c r="D16" s="13"/>
      <c r="E16" s="13"/>
      <c r="G16" s="47">
        <f>+G15+I15+J15+K15</f>
        <v>137.98000000000002</v>
      </c>
      <c r="H16" s="47">
        <f>+H15+J15</f>
        <v>117.91</v>
      </c>
    </row>
    <row r="17" spans="1:12" ht="31.5">
      <c r="A17" s="3" t="s">
        <v>17</v>
      </c>
      <c r="B17" s="40" t="s">
        <v>63</v>
      </c>
      <c r="C17" s="3" t="s">
        <v>30</v>
      </c>
      <c r="D17" s="13"/>
      <c r="E17" s="13"/>
      <c r="G17" s="47">
        <f>+G15+I15+K15</f>
        <v>111.11000000000001</v>
      </c>
      <c r="H17" s="47"/>
    </row>
    <row r="18" spans="1:12" ht="31.5">
      <c r="A18" s="3" t="s">
        <v>64</v>
      </c>
      <c r="B18" s="40" t="s">
        <v>65</v>
      </c>
      <c r="C18" s="3" t="s">
        <v>49</v>
      </c>
      <c r="D18" s="13"/>
      <c r="E18" s="13"/>
      <c r="G18" s="47">
        <f>+G15+I15</f>
        <v>106.49000000000001</v>
      </c>
      <c r="H18" s="47"/>
    </row>
    <row r="19" spans="1:12" ht="15.75">
      <c r="A19" s="3" t="s">
        <v>66</v>
      </c>
      <c r="B19" s="16" t="s">
        <v>67</v>
      </c>
      <c r="C19" s="3" t="s">
        <v>49</v>
      </c>
      <c r="D19" s="13"/>
      <c r="E19" s="13"/>
      <c r="G19" s="47"/>
      <c r="H19" s="47"/>
    </row>
    <row r="20" spans="1:12" ht="15.75">
      <c r="A20" s="3" t="s">
        <v>68</v>
      </c>
      <c r="B20" s="16" t="s">
        <v>69</v>
      </c>
      <c r="C20" s="3" t="s">
        <v>49</v>
      </c>
      <c r="D20" s="13"/>
      <c r="E20" s="13"/>
      <c r="G20" s="47" t="s">
        <v>70</v>
      </c>
      <c r="H20" s="47" t="s">
        <v>71</v>
      </c>
      <c r="I20" s="47" t="s">
        <v>72</v>
      </c>
      <c r="J20" s="47" t="s">
        <v>321</v>
      </c>
      <c r="K20" s="47" t="s">
        <v>354</v>
      </c>
      <c r="L20" s="47" t="s">
        <v>355</v>
      </c>
    </row>
    <row r="21" spans="1:12" ht="15.75">
      <c r="A21" s="3" t="s">
        <v>73</v>
      </c>
      <c r="B21" s="16" t="s">
        <v>74</v>
      </c>
      <c r="C21" s="3" t="s">
        <v>75</v>
      </c>
      <c r="D21" s="13"/>
      <c r="E21" s="13"/>
      <c r="G21" s="47">
        <f>12.41+12.41+12.41+8.7+(9.8*4)</f>
        <v>85.13000000000001</v>
      </c>
      <c r="H21" s="47">
        <v>117.66</v>
      </c>
      <c r="I21" s="47">
        <v>6.12</v>
      </c>
      <c r="J21" s="47">
        <f>1.2+1.71</f>
        <v>2.91</v>
      </c>
      <c r="K21">
        <v>34.6</v>
      </c>
      <c r="L21">
        <v>9.8000000000000007</v>
      </c>
    </row>
    <row r="22" spans="1:12" ht="15.75">
      <c r="A22" s="3" t="s">
        <v>76</v>
      </c>
      <c r="B22" s="16" t="s">
        <v>356</v>
      </c>
      <c r="C22" s="3" t="s">
        <v>110</v>
      </c>
      <c r="D22" s="13"/>
      <c r="E22" s="13"/>
      <c r="G22" s="47"/>
      <c r="H22" s="47"/>
      <c r="I22" s="47"/>
      <c r="J22" s="47"/>
    </row>
    <row r="23" spans="1:12" ht="15.75">
      <c r="A23" s="3" t="s">
        <v>78</v>
      </c>
      <c r="B23" s="16" t="s">
        <v>77</v>
      </c>
      <c r="C23" s="3" t="s">
        <v>49</v>
      </c>
      <c r="D23" s="13"/>
      <c r="E23" s="13"/>
      <c r="G23" s="47" t="s">
        <v>277</v>
      </c>
      <c r="H23" s="47"/>
    </row>
    <row r="24" spans="1:12" ht="15.75">
      <c r="A24" s="3" t="s">
        <v>80</v>
      </c>
      <c r="B24" s="16" t="s">
        <v>79</v>
      </c>
      <c r="C24" s="3" t="s">
        <v>49</v>
      </c>
      <c r="D24" s="13"/>
      <c r="E24" s="13"/>
      <c r="G24" s="47">
        <v>44.45</v>
      </c>
      <c r="H24" s="47"/>
    </row>
    <row r="25" spans="1:12" ht="31.5">
      <c r="A25" s="3" t="s">
        <v>82</v>
      </c>
      <c r="B25" s="40" t="s">
        <v>81</v>
      </c>
      <c r="C25" s="3" t="s">
        <v>49</v>
      </c>
      <c r="D25" s="13"/>
      <c r="E25" s="13"/>
      <c r="G25" s="47"/>
      <c r="H25" s="47" t="s">
        <v>357</v>
      </c>
      <c r="I25" s="47" t="s">
        <v>358</v>
      </c>
      <c r="J25" s="47" t="s">
        <v>359</v>
      </c>
      <c r="K25" s="47" t="s">
        <v>232</v>
      </c>
    </row>
    <row r="26" spans="1:12" ht="31.5">
      <c r="A26" s="3" t="s">
        <v>84</v>
      </c>
      <c r="B26" s="40" t="s">
        <v>83</v>
      </c>
      <c r="C26" s="3" t="s">
        <v>49</v>
      </c>
      <c r="D26" s="13"/>
      <c r="E26" s="13"/>
      <c r="G26" s="47"/>
      <c r="H26" s="47">
        <f>41.85+4.35+0.95+0.95</f>
        <v>48.100000000000009</v>
      </c>
      <c r="I26" s="47">
        <v>15.6</v>
      </c>
      <c r="J26" s="47">
        <v>8.9499999999999993</v>
      </c>
      <c r="K26" s="47">
        <f>8.75+13.3+3.2+4.8+5.5+9.9</f>
        <v>45.449999999999996</v>
      </c>
    </row>
    <row r="27" spans="1:12" ht="15.75">
      <c r="A27" s="3"/>
      <c r="B27" s="14"/>
      <c r="C27" s="3"/>
      <c r="D27" s="4"/>
      <c r="E27" s="15"/>
      <c r="H27" t="e">
        <f>+#REF!-4.7-4.7</f>
        <v>#REF!</v>
      </c>
    </row>
    <row r="28" spans="1:12" ht="15.75">
      <c r="A28" s="5" t="s">
        <v>20</v>
      </c>
      <c r="B28" s="49" t="s">
        <v>86</v>
      </c>
      <c r="C28" s="3"/>
      <c r="D28" s="13"/>
      <c r="E28" s="8"/>
    </row>
    <row r="29" spans="1:12" ht="31.5">
      <c r="A29" s="3" t="s">
        <v>22</v>
      </c>
      <c r="B29" s="50" t="s">
        <v>87</v>
      </c>
      <c r="C29" s="3" t="s">
        <v>44</v>
      </c>
      <c r="D29" s="13"/>
      <c r="E29" s="13"/>
    </row>
    <row r="30" spans="1:12" ht="15.75">
      <c r="A30" s="3" t="s">
        <v>25</v>
      </c>
      <c r="B30" s="16" t="s">
        <v>88</v>
      </c>
      <c r="C30" s="3" t="s">
        <v>49</v>
      </c>
      <c r="D30" s="13"/>
      <c r="E30" s="13"/>
    </row>
    <row r="31" spans="1:12" ht="31.5">
      <c r="A31" s="3" t="s">
        <v>28</v>
      </c>
      <c r="B31" s="50" t="s">
        <v>89</v>
      </c>
      <c r="C31" s="3" t="s">
        <v>49</v>
      </c>
      <c r="D31" s="13"/>
      <c r="E31" s="13"/>
    </row>
    <row r="32" spans="1:12" ht="15.75">
      <c r="A32" s="3"/>
      <c r="B32" s="14"/>
      <c r="C32" s="3"/>
      <c r="D32" s="48"/>
      <c r="E32" s="15"/>
    </row>
    <row r="33" spans="1:7" ht="15.75">
      <c r="A33" s="5" t="s">
        <v>90</v>
      </c>
      <c r="B33" s="7" t="s">
        <v>91</v>
      </c>
      <c r="C33" s="3"/>
      <c r="E33" s="8"/>
    </row>
    <row r="34" spans="1:7" ht="15.75">
      <c r="A34" s="3" t="s">
        <v>35</v>
      </c>
      <c r="B34" s="16" t="s">
        <v>92</v>
      </c>
      <c r="C34" s="3" t="s">
        <v>75</v>
      </c>
      <c r="D34" s="13"/>
      <c r="E34" s="13"/>
    </row>
    <row r="35" spans="1:7" ht="15.75">
      <c r="A35" s="3" t="s">
        <v>93</v>
      </c>
      <c r="B35" s="16" t="s">
        <v>94</v>
      </c>
      <c r="C35" s="3" t="s">
        <v>49</v>
      </c>
      <c r="D35" s="13"/>
      <c r="E35" s="13"/>
    </row>
    <row r="36" spans="1:7" ht="15.75">
      <c r="A36" s="3" t="s">
        <v>95</v>
      </c>
      <c r="B36" s="16" t="s">
        <v>96</v>
      </c>
      <c r="C36" s="3" t="s">
        <v>49</v>
      </c>
      <c r="D36" s="13"/>
      <c r="E36" s="13"/>
    </row>
    <row r="37" spans="1:7" ht="15.75">
      <c r="A37" s="3" t="s">
        <v>97</v>
      </c>
      <c r="B37" s="16" t="s">
        <v>98</v>
      </c>
      <c r="C37" s="3" t="s">
        <v>49</v>
      </c>
      <c r="D37" s="13"/>
      <c r="E37" s="13"/>
    </row>
    <row r="38" spans="1:7" ht="47.25">
      <c r="A38" s="3" t="s">
        <v>99</v>
      </c>
      <c r="B38" s="40" t="s">
        <v>100</v>
      </c>
      <c r="C38" s="3" t="s">
        <v>49</v>
      </c>
      <c r="D38" s="13"/>
      <c r="E38" s="13"/>
    </row>
    <row r="39" spans="1:7" ht="15.75">
      <c r="A39" s="3"/>
      <c r="B39" s="14"/>
      <c r="C39" s="3"/>
      <c r="D39" s="48"/>
      <c r="E39" s="15"/>
    </row>
    <row r="40" spans="1:7" ht="15.75">
      <c r="A40" s="5" t="s">
        <v>102</v>
      </c>
      <c r="B40" s="7" t="s">
        <v>103</v>
      </c>
      <c r="C40" s="3"/>
      <c r="D40" s="13"/>
      <c r="E40" s="8"/>
    </row>
    <row r="41" spans="1:7" ht="15.75">
      <c r="A41" s="3" t="s">
        <v>104</v>
      </c>
      <c r="B41" s="16" t="s">
        <v>105</v>
      </c>
      <c r="C41" s="3" t="s">
        <v>75</v>
      </c>
      <c r="D41" s="13"/>
      <c r="E41" s="13"/>
    </row>
    <row r="42" spans="1:7" ht="15.75">
      <c r="A42" s="3" t="s">
        <v>106</v>
      </c>
      <c r="B42" s="16" t="s">
        <v>107</v>
      </c>
      <c r="C42" s="3" t="s">
        <v>75</v>
      </c>
      <c r="D42" s="13"/>
      <c r="E42" s="13"/>
      <c r="G42">
        <f>1.86+14.85+2.22+3.95+8.01+15.48</f>
        <v>46.370000000000005</v>
      </c>
    </row>
    <row r="43" spans="1:7" ht="15.75">
      <c r="A43" s="3" t="s">
        <v>108</v>
      </c>
      <c r="B43" s="16" t="s">
        <v>109</v>
      </c>
      <c r="C43" s="3" t="s">
        <v>110</v>
      </c>
      <c r="D43" s="13"/>
      <c r="E43" s="13"/>
    </row>
    <row r="44" spans="1:7" ht="15.75">
      <c r="A44" s="3" t="s">
        <v>111</v>
      </c>
      <c r="B44" s="16" t="s">
        <v>112</v>
      </c>
      <c r="C44" s="3" t="s">
        <v>11</v>
      </c>
      <c r="D44" s="13"/>
      <c r="E44" s="13"/>
    </row>
    <row r="45" spans="1:7" ht="31.5">
      <c r="A45" s="3" t="s">
        <v>113</v>
      </c>
      <c r="B45" s="51" t="s">
        <v>114</v>
      </c>
      <c r="C45" s="3" t="s">
        <v>75</v>
      </c>
      <c r="D45" s="13"/>
      <c r="E45" s="13"/>
    </row>
    <row r="46" spans="1:7" ht="31.5">
      <c r="A46" s="3" t="s">
        <v>115</v>
      </c>
      <c r="B46" s="51" t="s">
        <v>116</v>
      </c>
      <c r="C46" s="3" t="s">
        <v>75</v>
      </c>
      <c r="D46" s="13"/>
      <c r="E46" s="13"/>
    </row>
    <row r="47" spans="1:7" ht="15.75">
      <c r="A47" s="3"/>
      <c r="B47" s="14"/>
      <c r="C47" s="3"/>
      <c r="D47" s="19"/>
      <c r="E47" s="15"/>
    </row>
    <row r="48" spans="1:7" ht="15.75">
      <c r="A48" s="5" t="s">
        <v>117</v>
      </c>
      <c r="B48" s="18" t="s">
        <v>118</v>
      </c>
      <c r="C48" s="18"/>
      <c r="D48" s="13"/>
      <c r="E48" s="20"/>
    </row>
    <row r="49" spans="1:7" ht="31.5">
      <c r="A49" s="3" t="s">
        <v>119</v>
      </c>
      <c r="B49" s="40" t="s">
        <v>120</v>
      </c>
      <c r="C49" s="3" t="s">
        <v>44</v>
      </c>
      <c r="D49" s="13"/>
      <c r="E49" s="13"/>
    </row>
    <row r="50" spans="1:7" ht="31.5">
      <c r="A50" s="3" t="s">
        <v>123</v>
      </c>
      <c r="B50" s="40" t="s">
        <v>124</v>
      </c>
      <c r="C50" s="3" t="s">
        <v>125</v>
      </c>
      <c r="D50" s="13"/>
      <c r="E50" s="13"/>
      <c r="G50" s="47">
        <f>9.8*13</f>
        <v>127.4</v>
      </c>
    </row>
    <row r="51" spans="1:7" ht="15.75">
      <c r="A51" s="3" t="s">
        <v>126</v>
      </c>
      <c r="B51" s="16" t="s">
        <v>280</v>
      </c>
      <c r="C51" s="3" t="s">
        <v>125</v>
      </c>
      <c r="D51" s="13"/>
      <c r="E51" s="13"/>
    </row>
    <row r="52" spans="1:7" ht="15.75">
      <c r="A52" s="3" t="s">
        <v>128</v>
      </c>
      <c r="B52" s="16" t="s">
        <v>129</v>
      </c>
      <c r="C52" s="3" t="s">
        <v>125</v>
      </c>
      <c r="D52" s="13"/>
      <c r="E52" s="13"/>
    </row>
    <row r="53" spans="1:7" ht="15.75">
      <c r="A53" s="3" t="s">
        <v>130</v>
      </c>
      <c r="B53" s="40" t="s">
        <v>131</v>
      </c>
      <c r="C53" s="3" t="s">
        <v>110</v>
      </c>
      <c r="D53" s="52"/>
      <c r="E53" s="13"/>
    </row>
    <row r="54" spans="1:7" ht="15.75">
      <c r="A54" s="21"/>
      <c r="B54" s="37"/>
      <c r="C54" s="18"/>
      <c r="D54" s="19"/>
      <c r="E54" s="15"/>
    </row>
    <row r="55" spans="1:7" ht="15.75">
      <c r="A55" s="5" t="s">
        <v>132</v>
      </c>
      <c r="B55" s="18" t="s">
        <v>133</v>
      </c>
      <c r="C55" s="18"/>
      <c r="D55" s="17"/>
      <c r="E55" s="20"/>
    </row>
    <row r="56" spans="1:7" ht="15.75">
      <c r="A56" s="21"/>
      <c r="B56" s="18" t="s">
        <v>134</v>
      </c>
      <c r="C56" s="18"/>
      <c r="D56" s="17"/>
      <c r="E56" s="20"/>
    </row>
    <row r="57" spans="1:7" ht="31.5">
      <c r="A57" s="3" t="s">
        <v>135</v>
      </c>
      <c r="B57" s="40" t="s">
        <v>360</v>
      </c>
      <c r="C57" s="57" t="s">
        <v>11</v>
      </c>
      <c r="D57" s="17"/>
      <c r="E57" s="17"/>
    </row>
    <row r="58" spans="1:7" ht="31.5">
      <c r="A58" s="3" t="s">
        <v>137</v>
      </c>
      <c r="B58" s="40" t="s">
        <v>361</v>
      </c>
      <c r="C58" s="57" t="s">
        <v>11</v>
      </c>
      <c r="D58" s="17"/>
      <c r="E58" s="17"/>
    </row>
    <row r="59" spans="1:7" ht="31.5">
      <c r="A59" s="3" t="s">
        <v>139</v>
      </c>
      <c r="B59" s="40" t="s">
        <v>362</v>
      </c>
      <c r="C59" s="57" t="s">
        <v>11</v>
      </c>
      <c r="D59" s="17"/>
      <c r="E59" s="17"/>
    </row>
    <row r="60" spans="1:7" ht="31.5">
      <c r="A60" s="3" t="s">
        <v>141</v>
      </c>
      <c r="B60" s="40" t="s">
        <v>363</v>
      </c>
      <c r="C60" s="57" t="s">
        <v>11</v>
      </c>
      <c r="D60" s="17"/>
      <c r="E60" s="17"/>
    </row>
    <row r="61" spans="1:7" ht="31.5">
      <c r="A61" s="3" t="s">
        <v>143</v>
      </c>
      <c r="B61" s="40" t="s">
        <v>244</v>
      </c>
      <c r="C61" s="57" t="s">
        <v>11</v>
      </c>
      <c r="D61" s="17"/>
      <c r="E61" s="17"/>
    </row>
    <row r="62" spans="1:7" ht="31.5">
      <c r="A62" s="3" t="s">
        <v>145</v>
      </c>
      <c r="B62" s="40" t="s">
        <v>364</v>
      </c>
      <c r="C62" s="57" t="s">
        <v>11</v>
      </c>
      <c r="D62" s="17"/>
      <c r="E62" s="17"/>
    </row>
    <row r="63" spans="1:7" ht="31.5">
      <c r="A63" s="3" t="s">
        <v>247</v>
      </c>
      <c r="B63" s="40" t="s">
        <v>365</v>
      </c>
      <c r="C63" s="57" t="s">
        <v>11</v>
      </c>
      <c r="D63" s="17"/>
      <c r="E63" s="17"/>
    </row>
    <row r="64" spans="1:7" ht="31.5">
      <c r="A64" s="3" t="s">
        <v>249</v>
      </c>
      <c r="B64" s="40" t="s">
        <v>366</v>
      </c>
      <c r="C64" s="57" t="s">
        <v>11</v>
      </c>
      <c r="D64" s="17"/>
      <c r="E64" s="17"/>
    </row>
    <row r="65" spans="1:5" ht="31.5">
      <c r="A65" s="3" t="s">
        <v>367</v>
      </c>
      <c r="B65" s="40" t="s">
        <v>368</v>
      </c>
      <c r="C65" s="57" t="s">
        <v>11</v>
      </c>
      <c r="D65" s="17"/>
      <c r="E65" s="17"/>
    </row>
    <row r="66" spans="1:5" ht="15.75">
      <c r="A66" s="3" t="s">
        <v>369</v>
      </c>
      <c r="B66" s="53" t="s">
        <v>248</v>
      </c>
      <c r="C66" s="57" t="s">
        <v>11</v>
      </c>
      <c r="D66" s="17"/>
      <c r="E66" s="17"/>
    </row>
    <row r="67" spans="1:5" ht="31.5">
      <c r="A67" s="3" t="s">
        <v>370</v>
      </c>
      <c r="B67" s="53" t="s">
        <v>346</v>
      </c>
      <c r="C67" s="57" t="s">
        <v>11</v>
      </c>
      <c r="D67" s="17"/>
      <c r="E67" s="17"/>
    </row>
    <row r="68" spans="1:5" ht="31.5">
      <c r="A68" s="3" t="s">
        <v>371</v>
      </c>
      <c r="B68" s="53" t="s">
        <v>372</v>
      </c>
      <c r="C68" s="57" t="s">
        <v>11</v>
      </c>
      <c r="D68" s="17"/>
      <c r="E68" s="17"/>
    </row>
    <row r="69" spans="1:5" ht="15.75">
      <c r="A69" s="3" t="s">
        <v>373</v>
      </c>
      <c r="B69" s="54" t="s">
        <v>374</v>
      </c>
      <c r="C69" s="57" t="s">
        <v>11</v>
      </c>
      <c r="D69" s="17"/>
      <c r="E69" s="17"/>
    </row>
    <row r="70" spans="1:5" ht="15.75">
      <c r="A70" s="21"/>
      <c r="B70" s="14"/>
      <c r="C70" s="55"/>
      <c r="D70" s="52"/>
      <c r="E70" s="20"/>
    </row>
    <row r="71" spans="1:5" ht="15.75">
      <c r="A71" s="21" t="s">
        <v>147</v>
      </c>
      <c r="B71" s="18" t="s">
        <v>148</v>
      </c>
      <c r="C71" s="55"/>
      <c r="D71" s="52"/>
      <c r="E71" s="20"/>
    </row>
    <row r="72" spans="1:5" ht="15.75">
      <c r="A72" s="56" t="s">
        <v>375</v>
      </c>
      <c r="B72" s="54" t="s">
        <v>150</v>
      </c>
      <c r="C72" s="57" t="s">
        <v>75</v>
      </c>
      <c r="D72" s="52"/>
      <c r="E72" s="52"/>
    </row>
    <row r="73" spans="1:5" s="2" customFormat="1" ht="15.75">
      <c r="A73" s="18"/>
      <c r="B73" s="14"/>
      <c r="C73" s="55"/>
      <c r="D73" s="52"/>
      <c r="E73" s="19"/>
    </row>
    <row r="74" spans="1:5" s="2" customFormat="1" ht="15.75">
      <c r="A74" s="21" t="s">
        <v>151</v>
      </c>
      <c r="B74" s="18" t="s">
        <v>152</v>
      </c>
      <c r="C74" s="55"/>
      <c r="D74" s="11"/>
      <c r="E74" s="20"/>
    </row>
    <row r="75" spans="1:5" s="2" customFormat="1" ht="15.75">
      <c r="A75" s="22"/>
      <c r="B75" s="23" t="s">
        <v>153</v>
      </c>
      <c r="C75" s="24"/>
      <c r="D75" s="25"/>
      <c r="E75" s="20"/>
    </row>
    <row r="76" spans="1:5" s="2" customFormat="1" ht="31.5">
      <c r="A76" s="3" t="s">
        <v>154</v>
      </c>
      <c r="B76" s="40" t="s">
        <v>376</v>
      </c>
      <c r="C76" s="3" t="s">
        <v>11</v>
      </c>
      <c r="D76" s="13"/>
      <c r="E76" s="17"/>
    </row>
    <row r="77" spans="1:5" s="2" customFormat="1" ht="31.5">
      <c r="A77" s="3" t="s">
        <v>156</v>
      </c>
      <c r="B77" s="40" t="s">
        <v>377</v>
      </c>
      <c r="C77" s="3" t="s">
        <v>11</v>
      </c>
      <c r="D77" s="13"/>
      <c r="E77" s="17"/>
    </row>
    <row r="78" spans="1:5" s="2" customFormat="1" ht="15.75">
      <c r="A78" s="3" t="s">
        <v>158</v>
      </c>
      <c r="B78" s="40" t="s">
        <v>159</v>
      </c>
      <c r="C78" s="3" t="s">
        <v>11</v>
      </c>
      <c r="D78" s="13"/>
      <c r="E78" s="17"/>
    </row>
    <row r="79" spans="1:5" s="2" customFormat="1" ht="15.75">
      <c r="A79" s="3" t="s">
        <v>160</v>
      </c>
      <c r="B79" s="40" t="s">
        <v>378</v>
      </c>
      <c r="C79" s="3" t="s">
        <v>11</v>
      </c>
      <c r="D79" s="13"/>
      <c r="E79" s="17"/>
    </row>
    <row r="80" spans="1:5" s="2" customFormat="1" ht="15.75">
      <c r="A80" s="3" t="s">
        <v>162</v>
      </c>
      <c r="B80" s="40" t="s">
        <v>379</v>
      </c>
      <c r="C80" s="3" t="s">
        <v>125</v>
      </c>
      <c r="D80" s="13"/>
      <c r="E80" s="17"/>
    </row>
    <row r="81" spans="1:7" s="2" customFormat="1" ht="15.75">
      <c r="A81" s="3" t="s">
        <v>164</v>
      </c>
      <c r="B81" s="40" t="s">
        <v>167</v>
      </c>
      <c r="C81" s="3" t="s">
        <v>125</v>
      </c>
      <c r="D81" s="13"/>
      <c r="E81" s="17"/>
    </row>
    <row r="82" spans="1:7" ht="31.5">
      <c r="A82" s="3" t="s">
        <v>166</v>
      </c>
      <c r="B82" s="40" t="s">
        <v>380</v>
      </c>
      <c r="C82" s="3" t="s">
        <v>16</v>
      </c>
      <c r="D82" s="13"/>
      <c r="E82" s="17"/>
    </row>
    <row r="83" spans="1:7" ht="15.75">
      <c r="A83" s="3"/>
      <c r="B83" s="59" t="s">
        <v>170</v>
      </c>
      <c r="C83" s="3"/>
      <c r="D83" s="13"/>
      <c r="E83" s="17"/>
    </row>
    <row r="84" spans="1:7" ht="78.75">
      <c r="A84" s="3" t="s">
        <v>168</v>
      </c>
      <c r="B84" s="40" t="s">
        <v>381</v>
      </c>
      <c r="C84" s="3" t="s">
        <v>11</v>
      </c>
      <c r="D84" s="13"/>
      <c r="E84" s="17"/>
    </row>
    <row r="85" spans="1:7" ht="31.5">
      <c r="A85" s="3" t="s">
        <v>171</v>
      </c>
      <c r="B85" s="40" t="s">
        <v>174</v>
      </c>
      <c r="C85" s="3" t="s">
        <v>125</v>
      </c>
      <c r="D85" s="13"/>
      <c r="E85" s="17"/>
    </row>
    <row r="86" spans="1:7" ht="15.75">
      <c r="A86" s="3" t="s">
        <v>173</v>
      </c>
      <c r="B86" s="59" t="s">
        <v>175</v>
      </c>
      <c r="C86" s="3"/>
      <c r="D86" s="13"/>
      <c r="E86" s="17"/>
    </row>
    <row r="87" spans="1:7" ht="15.75">
      <c r="A87" s="3" t="s">
        <v>207</v>
      </c>
      <c r="B87" s="40" t="s">
        <v>177</v>
      </c>
      <c r="C87" s="3" t="s">
        <v>125</v>
      </c>
      <c r="D87" s="13"/>
      <c r="E87" s="17"/>
    </row>
    <row r="88" spans="1:7" ht="15.75">
      <c r="A88" s="3" t="s">
        <v>264</v>
      </c>
      <c r="B88" s="40" t="s">
        <v>179</v>
      </c>
      <c r="C88" s="3" t="s">
        <v>11</v>
      </c>
      <c r="D88" s="13"/>
      <c r="E88" s="17"/>
    </row>
    <row r="89" spans="1:7" ht="15.75">
      <c r="A89" s="3" t="s">
        <v>382</v>
      </c>
      <c r="B89" s="40" t="s">
        <v>181</v>
      </c>
      <c r="C89" s="3" t="s">
        <v>11</v>
      </c>
      <c r="D89" s="13"/>
      <c r="E89" s="17"/>
    </row>
    <row r="90" spans="1:7" ht="15.75">
      <c r="A90" s="3" t="s">
        <v>383</v>
      </c>
      <c r="B90" s="59" t="s">
        <v>182</v>
      </c>
      <c r="C90" s="3"/>
      <c r="D90" s="13"/>
      <c r="E90" s="17"/>
    </row>
    <row r="91" spans="1:7" ht="15.75">
      <c r="A91" s="3" t="s">
        <v>384</v>
      </c>
      <c r="B91" s="40" t="s">
        <v>184</v>
      </c>
      <c r="C91" s="3" t="s">
        <v>125</v>
      </c>
      <c r="D91" s="13"/>
      <c r="E91" s="17"/>
    </row>
    <row r="92" spans="1:7" ht="15.75">
      <c r="A92" s="3" t="s">
        <v>385</v>
      </c>
      <c r="B92" s="40" t="s">
        <v>186</v>
      </c>
      <c r="C92" s="3" t="s">
        <v>125</v>
      </c>
      <c r="D92" s="13"/>
      <c r="E92" s="17"/>
    </row>
    <row r="93" spans="1:7" ht="15.75">
      <c r="A93" s="3" t="s">
        <v>386</v>
      </c>
      <c r="B93" s="40" t="s">
        <v>188</v>
      </c>
      <c r="C93" s="3" t="s">
        <v>125</v>
      </c>
      <c r="D93" s="13"/>
      <c r="E93" s="17"/>
    </row>
    <row r="94" spans="1:7" ht="47.25">
      <c r="A94" s="3" t="s">
        <v>387</v>
      </c>
      <c r="B94" s="40" t="s">
        <v>190</v>
      </c>
      <c r="C94" s="3" t="s">
        <v>191</v>
      </c>
      <c r="D94" s="13"/>
      <c r="E94" s="17"/>
      <c r="G94">
        <f>15+27+30+45+45</f>
        <v>162</v>
      </c>
    </row>
    <row r="95" spans="1:7" ht="47.25">
      <c r="A95" s="3" t="s">
        <v>388</v>
      </c>
      <c r="B95" s="40" t="s">
        <v>193</v>
      </c>
      <c r="C95" s="3" t="s">
        <v>11</v>
      </c>
      <c r="D95" s="13"/>
      <c r="E95" s="17"/>
      <c r="G95">
        <v>32</v>
      </c>
    </row>
    <row r="96" spans="1:7" ht="31.5">
      <c r="A96" s="3" t="s">
        <v>389</v>
      </c>
      <c r="B96" s="40" t="s">
        <v>195</v>
      </c>
      <c r="C96" s="3" t="s">
        <v>125</v>
      </c>
      <c r="D96" s="13"/>
      <c r="E96" s="17"/>
    </row>
    <row r="97" spans="1:7" ht="31.5">
      <c r="A97" s="3" t="s">
        <v>390</v>
      </c>
      <c r="B97" s="40" t="s">
        <v>197</v>
      </c>
      <c r="C97" s="3" t="s">
        <v>125</v>
      </c>
      <c r="D97" s="13"/>
      <c r="E97" s="17"/>
    </row>
    <row r="98" spans="1:7" ht="15.75">
      <c r="A98" s="3"/>
      <c r="B98" s="59" t="s">
        <v>391</v>
      </c>
      <c r="C98" s="3"/>
      <c r="D98" s="13"/>
      <c r="E98" s="17"/>
    </row>
    <row r="99" spans="1:7" ht="15.75">
      <c r="A99" s="3" t="s">
        <v>392</v>
      </c>
      <c r="B99" s="10" t="s">
        <v>201</v>
      </c>
      <c r="C99" s="57" t="s">
        <v>11</v>
      </c>
      <c r="D99" s="52"/>
      <c r="E99" s="17"/>
    </row>
    <row r="100" spans="1:7" ht="15.75">
      <c r="A100" s="3" t="s">
        <v>393</v>
      </c>
      <c r="B100" s="10" t="s">
        <v>394</v>
      </c>
      <c r="C100" s="57" t="s">
        <v>11</v>
      </c>
      <c r="D100" s="52"/>
      <c r="E100" s="17"/>
    </row>
    <row r="101" spans="1:7" ht="15.75">
      <c r="A101" s="3" t="s">
        <v>395</v>
      </c>
      <c r="B101" s="10" t="s">
        <v>396</v>
      </c>
      <c r="C101" s="57" t="s">
        <v>11</v>
      </c>
      <c r="D101" s="52"/>
      <c r="E101" s="17"/>
    </row>
    <row r="102" spans="1:7" ht="15.75">
      <c r="A102" s="3" t="s">
        <v>397</v>
      </c>
      <c r="B102" s="10" t="s">
        <v>203</v>
      </c>
      <c r="C102" s="57" t="s">
        <v>11</v>
      </c>
      <c r="D102" s="52"/>
      <c r="E102" s="17"/>
    </row>
    <row r="103" spans="1:7" ht="15.75">
      <c r="A103" s="3" t="s">
        <v>398</v>
      </c>
      <c r="B103" s="10" t="s">
        <v>205</v>
      </c>
      <c r="C103" s="57" t="s">
        <v>11</v>
      </c>
      <c r="D103" s="52"/>
      <c r="E103" s="17"/>
    </row>
    <row r="104" spans="1:7" ht="15.75">
      <c r="A104" s="3" t="s">
        <v>399</v>
      </c>
      <c r="B104" s="10" t="s">
        <v>206</v>
      </c>
      <c r="C104" s="57" t="s">
        <v>11</v>
      </c>
      <c r="D104" s="52"/>
      <c r="E104" s="17"/>
    </row>
    <row r="105" spans="1:7" ht="15.75">
      <c r="A105" s="3"/>
      <c r="B105" s="18" t="s">
        <v>209</v>
      </c>
      <c r="C105" s="55"/>
      <c r="D105" s="19"/>
      <c r="E105" s="17"/>
    </row>
    <row r="106" spans="1:7" ht="15.75">
      <c r="A106" s="3" t="s">
        <v>400</v>
      </c>
      <c r="B106" s="10" t="s">
        <v>211</v>
      </c>
      <c r="C106" s="57" t="s">
        <v>11</v>
      </c>
      <c r="D106" s="52"/>
      <c r="E106" s="17"/>
    </row>
    <row r="107" spans="1:7" ht="15.75">
      <c r="A107" s="21"/>
      <c r="B107" s="14"/>
      <c r="C107" s="55"/>
      <c r="D107" s="17"/>
      <c r="E107" s="20"/>
      <c r="G107" s="63"/>
    </row>
    <row r="108" spans="1:7" ht="15.75">
      <c r="A108" s="21" t="s">
        <v>212</v>
      </c>
      <c r="B108" s="18" t="s">
        <v>213</v>
      </c>
      <c r="C108" s="18"/>
      <c r="D108" s="19"/>
      <c r="E108" s="20"/>
      <c r="G108" s="63"/>
    </row>
    <row r="109" spans="1:7" ht="15.75">
      <c r="A109" s="56" t="s">
        <v>214</v>
      </c>
      <c r="B109" s="62" t="s">
        <v>215</v>
      </c>
      <c r="C109" s="10" t="s">
        <v>44</v>
      </c>
      <c r="D109" s="52"/>
      <c r="E109" s="11"/>
    </row>
    <row r="110" spans="1:7" ht="15.75">
      <c r="A110" s="56" t="s">
        <v>216</v>
      </c>
      <c r="B110" s="64" t="s">
        <v>217</v>
      </c>
      <c r="C110" s="10" t="s">
        <v>44</v>
      </c>
      <c r="D110" s="52"/>
      <c r="E110" s="11"/>
    </row>
    <row r="111" spans="1:7" ht="15.75">
      <c r="A111" s="56" t="s">
        <v>218</v>
      </c>
      <c r="B111" s="64" t="s">
        <v>283</v>
      </c>
      <c r="C111" s="10" t="s">
        <v>44</v>
      </c>
      <c r="D111" s="52"/>
      <c r="E111" s="11"/>
    </row>
    <row r="112" spans="1:7" ht="15.75">
      <c r="A112" s="56" t="s">
        <v>220</v>
      </c>
      <c r="B112" s="62" t="s">
        <v>221</v>
      </c>
      <c r="C112" s="10" t="s">
        <v>44</v>
      </c>
      <c r="D112" s="13"/>
      <c r="E112" s="11"/>
    </row>
    <row r="113" spans="1:11" ht="15.75">
      <c r="A113" s="21"/>
      <c r="B113" s="14"/>
      <c r="C113" s="18"/>
      <c r="D113" s="19"/>
      <c r="E113" s="20"/>
    </row>
    <row r="114" spans="1:11" ht="15.75">
      <c r="A114" s="3"/>
      <c r="B114" s="37"/>
      <c r="C114" s="3"/>
      <c r="D114" s="13"/>
      <c r="E114" s="6"/>
    </row>
    <row r="115" spans="1:11" ht="15.6" customHeight="1">
      <c r="A115" s="21"/>
      <c r="B115" s="18"/>
      <c r="C115" s="18"/>
      <c r="D115" s="19"/>
      <c r="E115" s="20"/>
    </row>
    <row r="117" spans="1:11" ht="15.75">
      <c r="A117" s="95" t="s">
        <v>401</v>
      </c>
      <c r="B117" s="95"/>
      <c r="C117" s="95"/>
      <c r="D117" s="95"/>
      <c r="E117" s="95"/>
    </row>
    <row r="119" spans="1:11" ht="31.5">
      <c r="A119" s="5" t="s">
        <v>39</v>
      </c>
      <c r="B119" s="5" t="s">
        <v>40</v>
      </c>
      <c r="C119" s="5" t="s">
        <v>41</v>
      </c>
      <c r="D119" s="91" t="s">
        <v>5</v>
      </c>
      <c r="E119" s="91" t="s">
        <v>6</v>
      </c>
    </row>
    <row r="120" spans="1:11" ht="15.75">
      <c r="A120" s="5" t="s">
        <v>7</v>
      </c>
      <c r="B120" s="7" t="s">
        <v>42</v>
      </c>
      <c r="C120" s="3"/>
      <c r="D120" s="8"/>
      <c r="E120" s="8"/>
    </row>
    <row r="121" spans="1:11" ht="15.75">
      <c r="A121" s="9" t="s">
        <v>9</v>
      </c>
      <c r="B121" s="10" t="s">
        <v>43</v>
      </c>
      <c r="C121" s="3" t="s">
        <v>44</v>
      </c>
      <c r="D121" s="11"/>
      <c r="E121" s="11"/>
    </row>
    <row r="122" spans="1:11" ht="63">
      <c r="A122" s="9" t="s">
        <v>45</v>
      </c>
      <c r="B122" s="12" t="s">
        <v>46</v>
      </c>
      <c r="C122" s="9" t="s">
        <v>16</v>
      </c>
      <c r="D122" s="13"/>
      <c r="E122" s="17"/>
    </row>
    <row r="123" spans="1:11" ht="15.75">
      <c r="A123" s="9" t="s">
        <v>47</v>
      </c>
      <c r="B123" s="10" t="s">
        <v>48</v>
      </c>
      <c r="C123" s="3" t="s">
        <v>49</v>
      </c>
      <c r="D123" s="13"/>
      <c r="E123" s="11"/>
    </row>
    <row r="124" spans="1:11" ht="15.75">
      <c r="A124" s="9" t="s">
        <v>50</v>
      </c>
      <c r="B124" s="10" t="s">
        <v>51</v>
      </c>
      <c r="C124" s="3" t="s">
        <v>49</v>
      </c>
      <c r="D124" s="13"/>
      <c r="E124" s="11"/>
    </row>
    <row r="125" spans="1:11" ht="15.75">
      <c r="A125" s="9" t="s">
        <v>53</v>
      </c>
      <c r="B125" s="10" t="s">
        <v>54</v>
      </c>
      <c r="C125" s="3" t="s">
        <v>49</v>
      </c>
      <c r="D125" s="13"/>
      <c r="E125" s="11"/>
      <c r="G125" s="47" t="s">
        <v>57</v>
      </c>
      <c r="H125" s="47" t="s">
        <v>58</v>
      </c>
      <c r="I125" s="47" t="s">
        <v>351</v>
      </c>
      <c r="J125" s="47" t="s">
        <v>352</v>
      </c>
      <c r="K125" s="47" t="s">
        <v>353</v>
      </c>
    </row>
    <row r="126" spans="1:11" ht="15.75">
      <c r="A126" s="9" t="s">
        <v>55</v>
      </c>
      <c r="B126" s="10" t="s">
        <v>56</v>
      </c>
      <c r="C126" s="3" t="s">
        <v>49</v>
      </c>
      <c r="D126" s="13"/>
      <c r="E126" s="11"/>
      <c r="G126" s="47">
        <v>7.3</v>
      </c>
      <c r="H126" s="47">
        <v>10.8</v>
      </c>
      <c r="I126" s="47">
        <v>0</v>
      </c>
      <c r="J126" s="47">
        <v>0</v>
      </c>
      <c r="K126">
        <v>0</v>
      </c>
    </row>
    <row r="127" spans="1:11" ht="15.75">
      <c r="A127" s="3"/>
      <c r="B127" s="14"/>
      <c r="C127" s="3"/>
      <c r="D127" s="8"/>
      <c r="E127" s="15"/>
      <c r="G127" s="47"/>
      <c r="H127" s="47"/>
    </row>
    <row r="128" spans="1:11" ht="15.75">
      <c r="A128" s="5" t="s">
        <v>12</v>
      </c>
      <c r="B128" s="7" t="s">
        <v>61</v>
      </c>
      <c r="C128" s="3"/>
      <c r="D128" s="8"/>
      <c r="E128" s="8"/>
      <c r="G128" s="47"/>
      <c r="H128" s="47"/>
    </row>
    <row r="129" spans="1:12" ht="31.5">
      <c r="A129" s="3" t="s">
        <v>14</v>
      </c>
      <c r="B129" s="40" t="s">
        <v>402</v>
      </c>
      <c r="C129" s="3" t="s">
        <v>49</v>
      </c>
      <c r="D129" s="13"/>
      <c r="E129" s="13"/>
      <c r="G129" s="47" t="s">
        <v>70</v>
      </c>
      <c r="H129" s="47" t="s">
        <v>71</v>
      </c>
      <c r="I129" s="47" t="s">
        <v>72</v>
      </c>
      <c r="J129" s="47" t="s">
        <v>321</v>
      </c>
      <c r="K129" s="47" t="s">
        <v>354</v>
      </c>
      <c r="L129" s="47" t="s">
        <v>355</v>
      </c>
    </row>
    <row r="130" spans="1:12" ht="31.5">
      <c r="A130" s="3" t="s">
        <v>17</v>
      </c>
      <c r="B130" s="40" t="s">
        <v>67</v>
      </c>
      <c r="C130" s="3" t="s">
        <v>49</v>
      </c>
      <c r="D130" s="13"/>
      <c r="E130" s="13"/>
      <c r="G130" s="47">
        <v>12</v>
      </c>
      <c r="H130" s="47">
        <v>7.89</v>
      </c>
      <c r="I130" s="47">
        <v>0</v>
      </c>
      <c r="J130" s="47">
        <v>0.87</v>
      </c>
      <c r="K130">
        <v>9</v>
      </c>
      <c r="L130">
        <v>3</v>
      </c>
    </row>
    <row r="131" spans="1:12" ht="15.75">
      <c r="A131" s="3" t="s">
        <v>64</v>
      </c>
      <c r="B131" s="16" t="s">
        <v>69</v>
      </c>
      <c r="C131" s="3" t="s">
        <v>49</v>
      </c>
      <c r="D131" s="13"/>
      <c r="E131" s="13"/>
      <c r="G131" s="47"/>
      <c r="H131" s="47"/>
    </row>
    <row r="132" spans="1:12" ht="15.75">
      <c r="A132" s="3" t="s">
        <v>66</v>
      </c>
      <c r="B132" s="16" t="s">
        <v>74</v>
      </c>
      <c r="C132" s="3" t="s">
        <v>75</v>
      </c>
      <c r="D132" s="13"/>
      <c r="E132" s="13"/>
      <c r="G132" s="47" t="s">
        <v>277</v>
      </c>
      <c r="H132" s="47"/>
    </row>
    <row r="133" spans="1:12" ht="15.75">
      <c r="A133" s="3" t="s">
        <v>68</v>
      </c>
      <c r="B133" s="16" t="s">
        <v>403</v>
      </c>
      <c r="C133" s="3" t="s">
        <v>75</v>
      </c>
      <c r="D133" s="13"/>
      <c r="E133" s="13"/>
      <c r="G133" s="47">
        <v>12</v>
      </c>
      <c r="H133" s="47"/>
    </row>
    <row r="134" spans="1:12" ht="15.75">
      <c r="A134" s="3" t="s">
        <v>73</v>
      </c>
      <c r="B134" s="16" t="s">
        <v>77</v>
      </c>
      <c r="C134" s="3" t="s">
        <v>49</v>
      </c>
      <c r="D134" s="13"/>
      <c r="E134" s="13"/>
    </row>
    <row r="135" spans="1:12" ht="15.75">
      <c r="A135" s="3" t="s">
        <v>76</v>
      </c>
      <c r="B135" s="16" t="s">
        <v>79</v>
      </c>
      <c r="C135" s="3" t="s">
        <v>49</v>
      </c>
      <c r="D135" s="13"/>
      <c r="E135" s="13"/>
    </row>
    <row r="136" spans="1:12" ht="15.75">
      <c r="A136" s="3"/>
      <c r="B136" s="14"/>
      <c r="C136" s="3"/>
      <c r="D136" s="4"/>
      <c r="E136" s="15"/>
    </row>
    <row r="137" spans="1:12" ht="15.75">
      <c r="A137" s="5" t="s">
        <v>20</v>
      </c>
      <c r="B137" s="49" t="s">
        <v>86</v>
      </c>
      <c r="C137" s="3"/>
      <c r="D137" s="13"/>
      <c r="E137" s="8"/>
    </row>
    <row r="138" spans="1:12" ht="31.5">
      <c r="A138" s="3" t="s">
        <v>22</v>
      </c>
      <c r="B138" s="50" t="s">
        <v>87</v>
      </c>
      <c r="C138" s="3" t="s">
        <v>44</v>
      </c>
      <c r="D138" s="13"/>
      <c r="E138" s="13"/>
    </row>
    <row r="139" spans="1:12" ht="15.75">
      <c r="A139" s="3" t="s">
        <v>25</v>
      </c>
      <c r="B139" s="16" t="s">
        <v>88</v>
      </c>
      <c r="C139" s="3" t="s">
        <v>49</v>
      </c>
      <c r="D139" s="13"/>
      <c r="E139" s="13"/>
    </row>
    <row r="140" spans="1:12" ht="31.5">
      <c r="A140" s="3" t="s">
        <v>28</v>
      </c>
      <c r="B140" s="50" t="s">
        <v>89</v>
      </c>
      <c r="C140" s="3" t="s">
        <v>49</v>
      </c>
      <c r="D140" s="13"/>
      <c r="E140" s="13"/>
    </row>
    <row r="141" spans="1:12" ht="15.75">
      <c r="A141" s="3"/>
      <c r="B141" s="14"/>
      <c r="C141" s="3"/>
      <c r="D141" s="48"/>
      <c r="E141" s="15"/>
    </row>
    <row r="142" spans="1:12" ht="15.75">
      <c r="A142" s="5" t="s">
        <v>90</v>
      </c>
      <c r="B142" s="7" t="s">
        <v>91</v>
      </c>
      <c r="C142" s="3"/>
      <c r="E142" s="8"/>
    </row>
    <row r="143" spans="1:12" ht="15.75">
      <c r="A143" s="3" t="s">
        <v>35</v>
      </c>
      <c r="B143" s="16" t="s">
        <v>92</v>
      </c>
      <c r="C143" s="3" t="s">
        <v>75</v>
      </c>
      <c r="D143" s="13"/>
      <c r="E143" s="13"/>
    </row>
    <row r="144" spans="1:12" ht="15.75">
      <c r="A144" s="3" t="s">
        <v>93</v>
      </c>
      <c r="B144" s="16" t="s">
        <v>94</v>
      </c>
      <c r="C144" s="3" t="s">
        <v>49</v>
      </c>
      <c r="D144" s="13"/>
      <c r="E144" s="13"/>
    </row>
    <row r="145" spans="1:7" ht="15.75">
      <c r="A145" s="3" t="s">
        <v>95</v>
      </c>
      <c r="B145" s="16" t="s">
        <v>96</v>
      </c>
      <c r="C145" s="3" t="s">
        <v>49</v>
      </c>
      <c r="D145" s="13"/>
      <c r="E145" s="13"/>
    </row>
    <row r="146" spans="1:7" ht="15.75">
      <c r="A146" s="3" t="s">
        <v>97</v>
      </c>
      <c r="B146" s="16" t="s">
        <v>98</v>
      </c>
      <c r="C146" s="3" t="s">
        <v>49</v>
      </c>
      <c r="D146" s="13"/>
      <c r="E146" s="13"/>
    </row>
    <row r="147" spans="1:7" ht="47.25">
      <c r="A147" s="3" t="s">
        <v>99</v>
      </c>
      <c r="B147" s="40" t="s">
        <v>100</v>
      </c>
      <c r="C147" s="3" t="s">
        <v>49</v>
      </c>
      <c r="D147" s="13"/>
      <c r="E147" s="13"/>
    </row>
    <row r="148" spans="1:7" ht="15.75">
      <c r="A148" s="3"/>
      <c r="B148" s="14"/>
      <c r="C148" s="3"/>
      <c r="D148" s="48"/>
      <c r="E148" s="15"/>
    </row>
    <row r="149" spans="1:7" ht="15.75">
      <c r="A149" s="5" t="s">
        <v>102</v>
      </c>
      <c r="B149" s="7" t="s">
        <v>103</v>
      </c>
      <c r="C149" s="3"/>
      <c r="D149" s="13"/>
      <c r="E149" s="8"/>
      <c r="G149">
        <f>1.86+14.85+2.22+3.95+8.01+15.48</f>
        <v>46.370000000000005</v>
      </c>
    </row>
    <row r="150" spans="1:7" ht="15.75">
      <c r="A150" s="3" t="s">
        <v>104</v>
      </c>
      <c r="B150" s="16" t="s">
        <v>105</v>
      </c>
      <c r="C150" s="3" t="s">
        <v>75</v>
      </c>
      <c r="D150" s="13"/>
      <c r="E150" s="13"/>
    </row>
    <row r="151" spans="1:7" ht="15.75">
      <c r="A151" s="3" t="s">
        <v>106</v>
      </c>
      <c r="B151" s="16" t="s">
        <v>107</v>
      </c>
      <c r="C151" s="3" t="s">
        <v>75</v>
      </c>
      <c r="D151" s="13"/>
      <c r="E151" s="13"/>
    </row>
    <row r="152" spans="1:7" ht="15.75">
      <c r="A152" s="3"/>
      <c r="B152" s="14"/>
      <c r="C152" s="3"/>
      <c r="D152" s="19"/>
      <c r="E152" s="15"/>
    </row>
    <row r="153" spans="1:7" ht="15.75">
      <c r="A153" s="5" t="s">
        <v>117</v>
      </c>
      <c r="B153" s="18" t="s">
        <v>118</v>
      </c>
      <c r="C153" s="18"/>
      <c r="D153" s="13"/>
      <c r="E153" s="20"/>
    </row>
    <row r="154" spans="1:7" ht="31.5">
      <c r="A154" s="3" t="s">
        <v>119</v>
      </c>
      <c r="B154" s="40" t="s">
        <v>120</v>
      </c>
      <c r="C154" s="3" t="s">
        <v>44</v>
      </c>
      <c r="D154" s="13"/>
      <c r="E154" s="13"/>
    </row>
    <row r="155" spans="1:7" ht="31.5">
      <c r="A155" s="3" t="s">
        <v>123</v>
      </c>
      <c r="B155" s="40" t="s">
        <v>124</v>
      </c>
      <c r="C155" s="3" t="s">
        <v>125</v>
      </c>
      <c r="D155" s="13"/>
      <c r="E155" s="13"/>
    </row>
    <row r="156" spans="1:7" ht="15.75">
      <c r="A156" s="3" t="s">
        <v>126</v>
      </c>
      <c r="B156" s="16" t="s">
        <v>129</v>
      </c>
      <c r="C156" s="3" t="s">
        <v>125</v>
      </c>
      <c r="D156" s="13"/>
      <c r="E156" s="13"/>
    </row>
    <row r="157" spans="1:7" ht="15.75">
      <c r="A157" s="3" t="s">
        <v>128</v>
      </c>
      <c r="B157" s="40" t="s">
        <v>131</v>
      </c>
      <c r="C157" s="3" t="s">
        <v>110</v>
      </c>
      <c r="D157" s="52"/>
      <c r="E157" s="13"/>
    </row>
    <row r="158" spans="1:7" ht="15.75">
      <c r="A158" s="21"/>
      <c r="B158" s="37"/>
      <c r="C158" s="18"/>
      <c r="D158" s="19"/>
      <c r="E158" s="15"/>
    </row>
    <row r="159" spans="1:7" ht="15.75">
      <c r="A159" s="5" t="s">
        <v>132</v>
      </c>
      <c r="B159" s="18" t="s">
        <v>303</v>
      </c>
      <c r="C159" s="18"/>
      <c r="D159" s="17"/>
      <c r="E159" s="20"/>
    </row>
    <row r="160" spans="1:7" ht="15.75">
      <c r="A160" s="3" t="s">
        <v>310</v>
      </c>
      <c r="B160" s="40" t="s">
        <v>404</v>
      </c>
      <c r="C160" s="57" t="s">
        <v>11</v>
      </c>
      <c r="D160" s="17"/>
      <c r="E160" s="17"/>
    </row>
    <row r="161" spans="1:7" ht="15.75">
      <c r="A161" s="21"/>
      <c r="B161" s="14"/>
      <c r="C161" s="55"/>
      <c r="D161" s="52"/>
      <c r="E161" s="20"/>
    </row>
    <row r="162" spans="1:7" ht="15.75">
      <c r="A162" s="21" t="s">
        <v>147</v>
      </c>
      <c r="B162" s="18" t="s">
        <v>148</v>
      </c>
      <c r="C162" s="55"/>
      <c r="D162" s="52"/>
      <c r="E162" s="20"/>
    </row>
    <row r="163" spans="1:7" ht="15.75">
      <c r="A163" s="56" t="s">
        <v>149</v>
      </c>
      <c r="B163" s="54" t="s">
        <v>150</v>
      </c>
      <c r="C163" s="57" t="s">
        <v>75</v>
      </c>
      <c r="D163" s="52"/>
      <c r="E163" s="52"/>
    </row>
    <row r="164" spans="1:7" ht="15.75">
      <c r="A164" s="18"/>
      <c r="B164" s="14"/>
      <c r="C164" s="55"/>
      <c r="D164" s="52"/>
      <c r="E164" s="19"/>
      <c r="G164" s="63"/>
    </row>
    <row r="165" spans="1:7" ht="15.75">
      <c r="A165" s="21" t="s">
        <v>266</v>
      </c>
      <c r="B165" s="18" t="s">
        <v>213</v>
      </c>
      <c r="C165" s="18"/>
      <c r="D165" s="19"/>
      <c r="E165" s="20"/>
      <c r="G165" s="63"/>
    </row>
    <row r="166" spans="1:7" ht="15.75">
      <c r="A166" s="56" t="s">
        <v>267</v>
      </c>
      <c r="B166" s="62" t="s">
        <v>215</v>
      </c>
      <c r="C166" s="10" t="s">
        <v>44</v>
      </c>
      <c r="D166" s="52"/>
      <c r="E166" s="11"/>
    </row>
    <row r="167" spans="1:7" ht="15.75">
      <c r="A167" s="56" t="s">
        <v>268</v>
      </c>
      <c r="B167" s="64" t="s">
        <v>217</v>
      </c>
      <c r="C167" s="10" t="s">
        <v>44</v>
      </c>
      <c r="D167" s="52"/>
      <c r="E167" s="11"/>
    </row>
    <row r="168" spans="1:7" ht="15.75">
      <c r="A168" s="56" t="s">
        <v>271</v>
      </c>
      <c r="B168" s="64" t="s">
        <v>283</v>
      </c>
      <c r="C168" s="10" t="s">
        <v>44</v>
      </c>
      <c r="D168" s="52"/>
      <c r="E168" s="11"/>
    </row>
    <row r="169" spans="1:7" ht="15.75">
      <c r="A169" s="56" t="s">
        <v>273</v>
      </c>
      <c r="B169" s="62" t="s">
        <v>221</v>
      </c>
      <c r="C169" s="10" t="s">
        <v>44</v>
      </c>
      <c r="D169" s="13"/>
      <c r="E169" s="11"/>
    </row>
    <row r="170" spans="1:7" ht="15.75">
      <c r="A170" s="21"/>
      <c r="B170" s="14"/>
      <c r="C170" s="18"/>
      <c r="D170" s="19"/>
      <c r="E170" s="20"/>
    </row>
    <row r="171" spans="1:7" ht="15.75">
      <c r="A171" s="3"/>
      <c r="B171" s="37"/>
      <c r="C171" s="3"/>
      <c r="D171" s="13"/>
      <c r="E171" s="6"/>
    </row>
    <row r="172" spans="1:7" ht="15.6" customHeight="1">
      <c r="A172" s="21"/>
      <c r="B172" s="18"/>
      <c r="C172" s="18"/>
      <c r="D172" s="19"/>
      <c r="E172" s="20"/>
    </row>
    <row r="173" spans="1:7" ht="15.75">
      <c r="A173" s="21"/>
      <c r="B173" s="18"/>
      <c r="C173" s="18"/>
      <c r="D173" s="19"/>
      <c r="E173" s="20"/>
    </row>
    <row r="175" spans="1:7" ht="15.75">
      <c r="A175" s="95" t="s">
        <v>405</v>
      </c>
      <c r="B175" s="95"/>
      <c r="C175" s="95"/>
      <c r="D175" s="95"/>
      <c r="E175" s="95"/>
    </row>
    <row r="177" spans="1:12" ht="31.5">
      <c r="A177" s="5" t="s">
        <v>39</v>
      </c>
      <c r="B177" s="5" t="s">
        <v>40</v>
      </c>
      <c r="C177" s="5" t="s">
        <v>41</v>
      </c>
      <c r="D177" s="91" t="s">
        <v>5</v>
      </c>
      <c r="E177" s="91" t="s">
        <v>6</v>
      </c>
    </row>
    <row r="178" spans="1:12" ht="15.75">
      <c r="A178" s="5" t="s">
        <v>7</v>
      </c>
      <c r="B178" s="7" t="s">
        <v>42</v>
      </c>
      <c r="C178" s="3"/>
      <c r="D178" s="8"/>
      <c r="E178" s="8"/>
    </row>
    <row r="179" spans="1:12" ht="15.75">
      <c r="A179" s="9" t="s">
        <v>9</v>
      </c>
      <c r="B179" s="10" t="s">
        <v>43</v>
      </c>
      <c r="C179" s="3" t="s">
        <v>44</v>
      </c>
      <c r="D179" s="11"/>
      <c r="E179" s="11"/>
    </row>
    <row r="180" spans="1:12" ht="63">
      <c r="A180" s="9" t="s">
        <v>45</v>
      </c>
      <c r="B180" s="12" t="s">
        <v>46</v>
      </c>
      <c r="C180" s="9" t="s">
        <v>16</v>
      </c>
      <c r="D180" s="13"/>
      <c r="E180" s="17"/>
    </row>
    <row r="181" spans="1:12" ht="15.75">
      <c r="A181" s="9" t="s">
        <v>47</v>
      </c>
      <c r="B181" s="10" t="s">
        <v>48</v>
      </c>
      <c r="C181" s="3" t="s">
        <v>49</v>
      </c>
      <c r="D181" s="13"/>
      <c r="E181" s="11"/>
    </row>
    <row r="182" spans="1:12" ht="15.75">
      <c r="A182" s="9" t="s">
        <v>50</v>
      </c>
      <c r="B182" s="10" t="s">
        <v>51</v>
      </c>
      <c r="C182" s="3" t="s">
        <v>49</v>
      </c>
      <c r="D182" s="13"/>
      <c r="E182" s="11"/>
      <c r="G182" s="47" t="s">
        <v>57</v>
      </c>
      <c r="H182" s="47" t="s">
        <v>58</v>
      </c>
      <c r="I182" s="47" t="s">
        <v>351</v>
      </c>
      <c r="J182" s="47" t="s">
        <v>352</v>
      </c>
      <c r="K182" s="47" t="s">
        <v>353</v>
      </c>
    </row>
    <row r="183" spans="1:12" ht="15.75">
      <c r="A183" s="9" t="s">
        <v>53</v>
      </c>
      <c r="B183" s="10" t="s">
        <v>54</v>
      </c>
      <c r="C183" s="3" t="s">
        <v>49</v>
      </c>
      <c r="D183" s="13"/>
      <c r="E183" s="11"/>
      <c r="G183" s="47">
        <f>2.04+2.04</f>
        <v>4.08</v>
      </c>
      <c r="H183" s="47"/>
      <c r="I183" s="47">
        <v>4.97</v>
      </c>
      <c r="J183" s="47"/>
    </row>
    <row r="184" spans="1:12" ht="15.75">
      <c r="A184" s="9" t="s">
        <v>55</v>
      </c>
      <c r="B184" s="10" t="s">
        <v>56</v>
      </c>
      <c r="C184" s="3" t="s">
        <v>49</v>
      </c>
      <c r="D184" s="13"/>
      <c r="E184" s="11"/>
      <c r="G184" s="47">
        <f>+G183+I183</f>
        <v>9.0500000000000007</v>
      </c>
      <c r="H184" s="47"/>
    </row>
    <row r="185" spans="1:12" ht="15.75">
      <c r="A185" s="3"/>
      <c r="B185" s="14"/>
      <c r="C185" s="3"/>
      <c r="D185" s="8"/>
      <c r="E185" s="15"/>
      <c r="G185" s="47"/>
      <c r="H185" s="47"/>
    </row>
    <row r="186" spans="1:12" ht="15.75">
      <c r="A186" s="5" t="s">
        <v>12</v>
      </c>
      <c r="B186" s="7" t="s">
        <v>61</v>
      </c>
      <c r="C186" s="3"/>
      <c r="D186" s="8"/>
      <c r="E186" s="8"/>
      <c r="G186" s="47" t="s">
        <v>70</v>
      </c>
      <c r="H186" s="47" t="s">
        <v>71</v>
      </c>
      <c r="I186" s="47" t="s">
        <v>72</v>
      </c>
      <c r="J186" s="47" t="s">
        <v>321</v>
      </c>
      <c r="K186" s="47" t="s">
        <v>354</v>
      </c>
      <c r="L186" s="47" t="s">
        <v>355</v>
      </c>
    </row>
    <row r="187" spans="1:12" ht="31.5">
      <c r="A187" s="3" t="s">
        <v>14</v>
      </c>
      <c r="B187" s="40" t="s">
        <v>402</v>
      </c>
      <c r="C187" s="3" t="s">
        <v>49</v>
      </c>
      <c r="D187" s="13"/>
      <c r="E187" s="13"/>
      <c r="G187" s="47"/>
      <c r="H187" s="47"/>
      <c r="I187" s="47"/>
      <c r="J187" s="47"/>
    </row>
    <row r="188" spans="1:12" ht="31.5">
      <c r="A188" s="3" t="s">
        <v>17</v>
      </c>
      <c r="B188" s="40" t="s">
        <v>67</v>
      </c>
      <c r="C188" s="3" t="s">
        <v>49</v>
      </c>
      <c r="D188" s="13"/>
      <c r="E188" s="13"/>
      <c r="G188" s="47"/>
      <c r="H188" s="47"/>
    </row>
    <row r="189" spans="1:12" ht="15.75">
      <c r="A189" s="3" t="s">
        <v>66</v>
      </c>
      <c r="B189" s="16" t="s">
        <v>406</v>
      </c>
      <c r="C189" s="3" t="s">
        <v>49</v>
      </c>
      <c r="D189" s="13"/>
      <c r="E189" s="13"/>
      <c r="G189" s="47" t="s">
        <v>277</v>
      </c>
      <c r="H189" s="47"/>
    </row>
    <row r="190" spans="1:12" ht="15.75">
      <c r="A190" s="3" t="s">
        <v>68</v>
      </c>
      <c r="B190" s="16" t="s">
        <v>74</v>
      </c>
      <c r="C190" s="3" t="s">
        <v>75</v>
      </c>
      <c r="D190" s="13"/>
      <c r="E190" s="13"/>
      <c r="G190" s="47"/>
      <c r="H190" s="47" t="s">
        <v>407</v>
      </c>
    </row>
    <row r="191" spans="1:12" ht="15.75">
      <c r="A191" s="3" t="s">
        <v>73</v>
      </c>
      <c r="B191" s="16" t="s">
        <v>403</v>
      </c>
      <c r="C191" s="3" t="s">
        <v>75</v>
      </c>
      <c r="D191" s="13"/>
      <c r="E191" s="13"/>
      <c r="G191" s="47"/>
      <c r="H191" s="47"/>
    </row>
    <row r="192" spans="1:12" ht="15.75">
      <c r="A192" s="3" t="s">
        <v>76</v>
      </c>
      <c r="B192" s="16" t="s">
        <v>77</v>
      </c>
      <c r="C192" s="3" t="s">
        <v>49</v>
      </c>
      <c r="D192" s="13"/>
      <c r="E192" s="13"/>
    </row>
    <row r="193" spans="1:7" ht="15.75">
      <c r="A193" s="3" t="s">
        <v>78</v>
      </c>
      <c r="B193" s="16" t="s">
        <v>79</v>
      </c>
      <c r="C193" s="3" t="s">
        <v>49</v>
      </c>
      <c r="D193" s="13"/>
      <c r="E193" s="13"/>
    </row>
    <row r="194" spans="1:7" ht="15.75">
      <c r="A194" s="3" t="s">
        <v>82</v>
      </c>
      <c r="B194" s="40" t="s">
        <v>408</v>
      </c>
      <c r="C194" s="3" t="s">
        <v>49</v>
      </c>
      <c r="D194" s="13"/>
      <c r="E194" s="13"/>
    </row>
    <row r="195" spans="1:7" ht="15.75">
      <c r="A195" s="3"/>
      <c r="B195" s="14"/>
      <c r="C195" s="3"/>
      <c r="D195" s="4"/>
      <c r="E195" s="15"/>
    </row>
    <row r="196" spans="1:7" ht="15.75">
      <c r="A196" s="5" t="s">
        <v>20</v>
      </c>
      <c r="B196" s="49" t="s">
        <v>86</v>
      </c>
      <c r="C196" s="3"/>
      <c r="D196" s="13"/>
      <c r="E196" s="8"/>
    </row>
    <row r="197" spans="1:7" ht="31.5">
      <c r="A197" s="3" t="s">
        <v>22</v>
      </c>
      <c r="B197" s="50" t="s">
        <v>87</v>
      </c>
      <c r="C197" s="3" t="s">
        <v>44</v>
      </c>
      <c r="D197" s="13"/>
      <c r="E197" s="13"/>
    </row>
    <row r="198" spans="1:7" ht="15.75">
      <c r="A198" s="3" t="s">
        <v>25</v>
      </c>
      <c r="B198" s="16" t="s">
        <v>88</v>
      </c>
      <c r="C198" s="3" t="s">
        <v>49</v>
      </c>
      <c r="D198" s="13"/>
      <c r="E198" s="13"/>
    </row>
    <row r="199" spans="1:7" ht="31.5">
      <c r="A199" s="3" t="s">
        <v>28</v>
      </c>
      <c r="B199" s="50" t="s">
        <v>89</v>
      </c>
      <c r="C199" s="3" t="s">
        <v>49</v>
      </c>
      <c r="D199" s="13"/>
      <c r="E199" s="13"/>
      <c r="G199">
        <f>10.7+1.8</f>
        <v>12.5</v>
      </c>
    </row>
    <row r="200" spans="1:7" ht="15.75">
      <c r="A200" s="3"/>
      <c r="B200" s="14"/>
      <c r="C200" s="3"/>
      <c r="D200" s="48"/>
      <c r="E200" s="15"/>
    </row>
    <row r="201" spans="1:7" ht="15.75">
      <c r="A201" s="5" t="s">
        <v>90</v>
      </c>
      <c r="B201" s="7" t="s">
        <v>91</v>
      </c>
      <c r="C201" s="3"/>
      <c r="E201" s="8"/>
    </row>
    <row r="202" spans="1:7" ht="15.75">
      <c r="A202" s="3" t="s">
        <v>93</v>
      </c>
      <c r="B202" s="16" t="s">
        <v>92</v>
      </c>
      <c r="C202" s="3" t="s">
        <v>75</v>
      </c>
      <c r="D202" s="13"/>
      <c r="E202" s="13"/>
    </row>
    <row r="203" spans="1:7" ht="15.75">
      <c r="A203" s="3" t="s">
        <v>97</v>
      </c>
      <c r="B203" s="16" t="s">
        <v>94</v>
      </c>
      <c r="C203" s="3" t="s">
        <v>49</v>
      </c>
      <c r="D203" s="13"/>
      <c r="E203" s="13"/>
    </row>
    <row r="204" spans="1:7" ht="15.75">
      <c r="A204" s="3" t="s">
        <v>235</v>
      </c>
      <c r="B204" s="16" t="s">
        <v>98</v>
      </c>
      <c r="C204" s="3" t="s">
        <v>49</v>
      </c>
      <c r="D204" s="13"/>
      <c r="E204" s="13"/>
    </row>
    <row r="205" spans="1:7" ht="15.75">
      <c r="A205" s="3" t="s">
        <v>409</v>
      </c>
      <c r="B205" s="16" t="s">
        <v>410</v>
      </c>
      <c r="C205" s="3" t="s">
        <v>49</v>
      </c>
      <c r="D205" s="13"/>
      <c r="E205" s="13"/>
    </row>
    <row r="206" spans="1:7" ht="15.75">
      <c r="A206" s="3"/>
      <c r="B206" s="14"/>
      <c r="C206" s="3"/>
      <c r="D206" s="48"/>
      <c r="E206" s="15"/>
    </row>
    <row r="207" spans="1:7" ht="15.75">
      <c r="A207" s="5" t="s">
        <v>102</v>
      </c>
      <c r="B207" s="7" t="s">
        <v>103</v>
      </c>
      <c r="C207" s="3"/>
      <c r="D207" s="13"/>
      <c r="E207" s="8"/>
      <c r="G207">
        <f>1.86+14.85+2.22+3.95+8.01+15.48</f>
        <v>46.370000000000005</v>
      </c>
    </row>
    <row r="208" spans="1:7" ht="15.75">
      <c r="A208" s="3" t="s">
        <v>104</v>
      </c>
      <c r="B208" s="16" t="s">
        <v>411</v>
      </c>
      <c r="C208" s="3" t="s">
        <v>75</v>
      </c>
      <c r="D208" s="13"/>
      <c r="E208" s="13"/>
    </row>
    <row r="209" spans="1:5" ht="15.75">
      <c r="A209" s="3" t="s">
        <v>106</v>
      </c>
      <c r="B209" s="16" t="s">
        <v>105</v>
      </c>
      <c r="C209" s="3" t="s">
        <v>75</v>
      </c>
      <c r="D209" s="13"/>
      <c r="E209" s="13"/>
    </row>
    <row r="210" spans="1:5" ht="15.75">
      <c r="A210" s="3" t="s">
        <v>108</v>
      </c>
      <c r="B210" s="16" t="s">
        <v>107</v>
      </c>
      <c r="C210" s="3" t="s">
        <v>75</v>
      </c>
      <c r="D210" s="13"/>
      <c r="E210" s="13"/>
    </row>
    <row r="211" spans="1:5" ht="31.5">
      <c r="A211" s="3" t="s">
        <v>412</v>
      </c>
      <c r="B211" s="51" t="s">
        <v>413</v>
      </c>
      <c r="C211" s="3" t="s">
        <v>75</v>
      </c>
      <c r="D211" s="13"/>
      <c r="E211" s="13"/>
    </row>
    <row r="212" spans="1:5" ht="15.75">
      <c r="A212" s="3"/>
      <c r="B212" s="14"/>
      <c r="C212" s="3"/>
      <c r="D212" s="19"/>
      <c r="E212" s="15"/>
    </row>
    <row r="213" spans="1:5" ht="15.75">
      <c r="A213" s="5" t="s">
        <v>117</v>
      </c>
      <c r="B213" s="18" t="s">
        <v>118</v>
      </c>
      <c r="C213" s="18"/>
      <c r="D213" s="13"/>
      <c r="E213" s="20"/>
    </row>
    <row r="214" spans="1:5" ht="31.5">
      <c r="A214" s="3" t="s">
        <v>119</v>
      </c>
      <c r="B214" s="40" t="s">
        <v>120</v>
      </c>
      <c r="C214" s="3" t="s">
        <v>44</v>
      </c>
      <c r="D214" s="13"/>
      <c r="E214" s="13"/>
    </row>
    <row r="215" spans="1:5" ht="31.5">
      <c r="A215" s="3" t="s">
        <v>126</v>
      </c>
      <c r="B215" s="40" t="s">
        <v>124</v>
      </c>
      <c r="C215" s="3" t="s">
        <v>125</v>
      </c>
      <c r="D215" s="13"/>
      <c r="E215" s="13"/>
    </row>
    <row r="216" spans="1:5" ht="15.75">
      <c r="A216" s="3" t="s">
        <v>414</v>
      </c>
      <c r="B216" s="16" t="s">
        <v>129</v>
      </c>
      <c r="C216" s="3" t="s">
        <v>125</v>
      </c>
      <c r="D216" s="13"/>
      <c r="E216" s="13"/>
    </row>
    <row r="217" spans="1:5" ht="15.75">
      <c r="A217" s="3" t="s">
        <v>415</v>
      </c>
      <c r="B217" s="40" t="s">
        <v>131</v>
      </c>
      <c r="C217" s="3" t="s">
        <v>110</v>
      </c>
      <c r="D217" s="13"/>
      <c r="E217" s="13"/>
    </row>
    <row r="218" spans="1:5" ht="15.75">
      <c r="A218" s="21"/>
      <c r="B218" s="37"/>
      <c r="C218" s="18"/>
      <c r="D218" s="19"/>
      <c r="E218" s="15"/>
    </row>
    <row r="219" spans="1:5" ht="15.75">
      <c r="A219" s="5" t="s">
        <v>132</v>
      </c>
      <c r="B219" s="18" t="s">
        <v>303</v>
      </c>
      <c r="C219" s="18"/>
      <c r="D219" s="17"/>
      <c r="E219" s="20"/>
    </row>
    <row r="220" spans="1:5" ht="15.75">
      <c r="A220" s="3" t="s">
        <v>370</v>
      </c>
      <c r="B220" s="53" t="s">
        <v>416</v>
      </c>
      <c r="C220" s="57" t="s">
        <v>11</v>
      </c>
      <c r="D220" s="17"/>
      <c r="E220" s="17"/>
    </row>
    <row r="221" spans="1:5" ht="15.75">
      <c r="A221" s="21"/>
      <c r="B221" s="14"/>
      <c r="C221" s="55"/>
      <c r="D221" s="52"/>
      <c r="E221" s="20"/>
    </row>
    <row r="222" spans="1:5" ht="15.75">
      <c r="A222" s="5" t="s">
        <v>417</v>
      </c>
      <c r="B222" s="18" t="s">
        <v>418</v>
      </c>
      <c r="C222" s="55"/>
      <c r="E222" s="20"/>
    </row>
    <row r="223" spans="1:5" ht="15.75">
      <c r="A223" s="72" t="s">
        <v>216</v>
      </c>
      <c r="B223" s="10" t="s">
        <v>419</v>
      </c>
      <c r="C223" s="57" t="s">
        <v>11</v>
      </c>
      <c r="D223" s="52"/>
      <c r="E223" s="17"/>
    </row>
    <row r="224" spans="1:5" ht="15.75">
      <c r="A224" s="72" t="s">
        <v>420</v>
      </c>
      <c r="B224" s="10" t="s">
        <v>312</v>
      </c>
      <c r="C224" s="57" t="s">
        <v>11</v>
      </c>
      <c r="D224" s="52"/>
      <c r="E224" s="17"/>
    </row>
    <row r="225" spans="1:7" ht="15.75">
      <c r="A225" s="21"/>
      <c r="B225" s="14"/>
      <c r="C225" s="18"/>
      <c r="D225" s="19"/>
      <c r="E225" s="20"/>
    </row>
    <row r="226" spans="1:7" ht="15.75">
      <c r="A226" s="5" t="s">
        <v>421</v>
      </c>
      <c r="B226" s="18" t="s">
        <v>422</v>
      </c>
      <c r="C226" s="18"/>
      <c r="D226" s="19"/>
      <c r="E226" s="20"/>
    </row>
    <row r="227" spans="1:7" ht="63">
      <c r="A227" s="72" t="s">
        <v>423</v>
      </c>
      <c r="B227" s="54" t="s">
        <v>424</v>
      </c>
      <c r="C227" s="16" t="s">
        <v>16</v>
      </c>
      <c r="D227" s="13"/>
      <c r="E227" s="17"/>
    </row>
    <row r="228" spans="1:7" ht="15.75">
      <c r="A228" s="56" t="s">
        <v>425</v>
      </c>
      <c r="B228" s="10" t="s">
        <v>426</v>
      </c>
      <c r="C228" s="10" t="s">
        <v>11</v>
      </c>
      <c r="D228" s="52"/>
      <c r="E228" s="11"/>
      <c r="G228" s="63"/>
    </row>
    <row r="229" spans="1:7" ht="15.75">
      <c r="A229" s="21"/>
      <c r="B229" s="14"/>
      <c r="C229" s="18"/>
      <c r="D229" s="19"/>
      <c r="E229" s="20"/>
    </row>
    <row r="230" spans="1:7" ht="15.75">
      <c r="A230" s="21" t="s">
        <v>266</v>
      </c>
      <c r="B230" s="18" t="s">
        <v>213</v>
      </c>
      <c r="C230" s="18"/>
      <c r="D230" s="19"/>
      <c r="E230" s="20"/>
    </row>
    <row r="231" spans="1:7" ht="15.75">
      <c r="A231" s="56" t="s">
        <v>267</v>
      </c>
      <c r="B231" s="62" t="s">
        <v>215</v>
      </c>
      <c r="C231" s="10" t="s">
        <v>44</v>
      </c>
      <c r="D231" s="52"/>
      <c r="E231" s="11"/>
    </row>
    <row r="232" spans="1:7" ht="15.75">
      <c r="A232" s="56" t="s">
        <v>273</v>
      </c>
      <c r="B232" s="62" t="s">
        <v>427</v>
      </c>
      <c r="C232" s="10" t="s">
        <v>44</v>
      </c>
      <c r="D232" s="13"/>
      <c r="E232" s="11"/>
    </row>
    <row r="233" spans="1:7" ht="15.75">
      <c r="A233" s="21"/>
      <c r="B233" s="14"/>
      <c r="C233" s="18"/>
      <c r="D233" s="19"/>
      <c r="E233" s="20"/>
    </row>
    <row r="234" spans="1:7" ht="15.75">
      <c r="A234" s="3"/>
      <c r="B234" s="37"/>
      <c r="C234" s="3"/>
      <c r="D234" s="13"/>
      <c r="E234" s="6"/>
    </row>
    <row r="235" spans="1:7" ht="15.75">
      <c r="A235" s="21"/>
      <c r="B235" s="18"/>
      <c r="C235" s="18"/>
      <c r="D235" s="19"/>
      <c r="E235" s="20"/>
    </row>
    <row r="236" spans="1:7" ht="15.75">
      <c r="A236" s="21"/>
      <c r="B236" s="18"/>
      <c r="C236" s="18"/>
      <c r="D236" s="19"/>
      <c r="E236" s="20"/>
    </row>
  </sheetData>
  <mergeCells count="5">
    <mergeCell ref="A5:E5"/>
    <mergeCell ref="A117:E117"/>
    <mergeCell ref="A175:E175"/>
    <mergeCell ref="A1:E1"/>
    <mergeCell ref="A3:E3"/>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B3D60-D5BD-4EA9-9B98-904EBA0F64FE}">
  <dimension ref="A1:L229"/>
  <sheetViews>
    <sheetView tabSelected="1" topLeftCell="A223" workbookViewId="0">
      <selection activeCell="P5" sqref="P5"/>
    </sheetView>
  </sheetViews>
  <sheetFormatPr defaultColWidth="11.5703125" defaultRowHeight="15"/>
  <cols>
    <col min="1" max="1" width="4.28515625" customWidth="1"/>
    <col min="2" max="2" width="43.7109375" customWidth="1"/>
    <col min="3" max="3" width="5" customWidth="1"/>
    <col min="4" max="4" width="11.85546875" customWidth="1"/>
    <col min="5" max="5" width="13.42578125" customWidth="1"/>
    <col min="6" max="8" width="11.5703125" hidden="1" customWidth="1"/>
    <col min="9" max="10" width="11.42578125" hidden="1" customWidth="1"/>
    <col min="11" max="12" width="11.5703125" hidden="1" customWidth="1"/>
  </cols>
  <sheetData>
    <row r="1" spans="1:11" ht="15.75">
      <c r="A1" s="95" t="s">
        <v>0</v>
      </c>
      <c r="B1" s="95"/>
      <c r="C1" s="95"/>
      <c r="D1" s="95"/>
      <c r="E1" s="95"/>
    </row>
    <row r="2" spans="1:11" ht="15.75">
      <c r="A2" s="67"/>
      <c r="B2" s="67"/>
      <c r="C2" s="67"/>
      <c r="D2" s="67"/>
      <c r="E2" s="67"/>
    </row>
    <row r="3" spans="1:11" ht="15.75">
      <c r="A3" s="95" t="s">
        <v>428</v>
      </c>
      <c r="B3" s="95"/>
      <c r="C3" s="95"/>
      <c r="D3" s="95"/>
      <c r="E3" s="95"/>
    </row>
    <row r="4" spans="1:11" ht="31.5">
      <c r="A4" s="5" t="s">
        <v>39</v>
      </c>
      <c r="B4" s="5" t="s">
        <v>40</v>
      </c>
      <c r="C4" s="5" t="s">
        <v>41</v>
      </c>
      <c r="D4" s="91" t="s">
        <v>5</v>
      </c>
      <c r="E4" s="91" t="s">
        <v>6</v>
      </c>
    </row>
    <row r="5" spans="1:11" ht="15.75">
      <c r="A5" s="5" t="s">
        <v>7</v>
      </c>
      <c r="B5" s="7" t="s">
        <v>42</v>
      </c>
      <c r="C5" s="3"/>
      <c r="D5" s="8"/>
      <c r="E5" s="8"/>
    </row>
    <row r="6" spans="1:11" ht="15.75">
      <c r="A6" s="9" t="s">
        <v>9</v>
      </c>
      <c r="B6" s="10" t="s">
        <v>43</v>
      </c>
      <c r="C6" s="3" t="s">
        <v>44</v>
      </c>
      <c r="D6" s="11"/>
      <c r="E6" s="11"/>
    </row>
    <row r="7" spans="1:11" ht="63">
      <c r="A7" s="9" t="s">
        <v>45</v>
      </c>
      <c r="B7" s="12" t="s">
        <v>46</v>
      </c>
      <c r="C7" s="9" t="s">
        <v>16</v>
      </c>
      <c r="D7" s="13"/>
      <c r="E7" s="17"/>
    </row>
    <row r="8" spans="1:11" ht="15.75">
      <c r="A8" s="9" t="s">
        <v>47</v>
      </c>
      <c r="B8" s="10" t="s">
        <v>48</v>
      </c>
      <c r="C8" s="3" t="s">
        <v>49</v>
      </c>
      <c r="D8" s="13"/>
      <c r="E8" s="11"/>
    </row>
    <row r="9" spans="1:11" ht="15.75">
      <c r="A9" s="9" t="s">
        <v>50</v>
      </c>
      <c r="B9" s="10" t="s">
        <v>51</v>
      </c>
      <c r="C9" s="3" t="s">
        <v>49</v>
      </c>
      <c r="D9" s="13"/>
      <c r="E9" s="11"/>
    </row>
    <row r="10" spans="1:11" ht="15.75">
      <c r="A10" s="9" t="s">
        <v>53</v>
      </c>
      <c r="B10" s="10" t="s">
        <v>54</v>
      </c>
      <c r="C10" s="3" t="s">
        <v>49</v>
      </c>
      <c r="D10" s="13"/>
      <c r="E10" s="11"/>
    </row>
    <row r="11" spans="1:11" ht="15.75">
      <c r="A11" s="9" t="s">
        <v>55</v>
      </c>
      <c r="B11" s="10" t="s">
        <v>56</v>
      </c>
      <c r="C11" s="3" t="s">
        <v>49</v>
      </c>
      <c r="D11" s="13"/>
      <c r="E11" s="11"/>
    </row>
    <row r="12" spans="1:11" ht="15.75">
      <c r="A12" s="3"/>
      <c r="B12" s="14"/>
      <c r="C12" s="3"/>
      <c r="D12" s="8"/>
      <c r="E12" s="15"/>
      <c r="G12" s="47" t="s">
        <v>57</v>
      </c>
      <c r="H12" s="47" t="s">
        <v>58</v>
      </c>
      <c r="I12" s="47" t="s">
        <v>351</v>
      </c>
      <c r="J12" s="47" t="s">
        <v>352</v>
      </c>
      <c r="K12" s="47" t="s">
        <v>353</v>
      </c>
    </row>
    <row r="13" spans="1:11">
      <c r="A13" s="5" t="s">
        <v>12</v>
      </c>
      <c r="B13" s="7" t="s">
        <v>61</v>
      </c>
      <c r="C13" s="3"/>
      <c r="D13" s="8"/>
      <c r="E13" s="8"/>
      <c r="G13" s="47">
        <f>17.62+13.14+16.56+6.62+26.87+4.4</f>
        <v>85.210000000000008</v>
      </c>
      <c r="H13" s="47">
        <f>17.02+14.5+16.4+13.44+21+8.68</f>
        <v>91.039999999999992</v>
      </c>
      <c r="I13" s="47">
        <f>13.26+8.02</f>
        <v>21.28</v>
      </c>
      <c r="J13" s="47">
        <f>14.85+12.02</f>
        <v>26.869999999999997</v>
      </c>
      <c r="K13">
        <v>4.62</v>
      </c>
    </row>
    <row r="14" spans="1:11" ht="31.5">
      <c r="A14" s="3" t="s">
        <v>14</v>
      </c>
      <c r="B14" s="40" t="s">
        <v>62</v>
      </c>
      <c r="C14" s="3" t="s">
        <v>49</v>
      </c>
      <c r="D14" s="13"/>
      <c r="E14" s="13"/>
      <c r="G14" s="47">
        <f>+G13+I13+J13+K13</f>
        <v>137.98000000000002</v>
      </c>
      <c r="H14" s="47">
        <f>+H13+J13</f>
        <v>117.91</v>
      </c>
    </row>
    <row r="15" spans="1:11" ht="31.5">
      <c r="A15" s="3" t="s">
        <v>17</v>
      </c>
      <c r="B15" s="40" t="s">
        <v>63</v>
      </c>
      <c r="C15" s="3" t="s">
        <v>30</v>
      </c>
      <c r="D15" s="13"/>
      <c r="E15" s="13"/>
      <c r="G15" s="47">
        <f>+G13+I13+K13</f>
        <v>111.11000000000001</v>
      </c>
      <c r="H15" s="47"/>
    </row>
    <row r="16" spans="1:11" ht="31.5">
      <c r="A16" s="3" t="s">
        <v>64</v>
      </c>
      <c r="B16" s="40" t="s">
        <v>65</v>
      </c>
      <c r="C16" s="3" t="s">
        <v>49</v>
      </c>
      <c r="D16" s="13"/>
      <c r="E16" s="13"/>
      <c r="G16" s="47">
        <f>+G13+I13</f>
        <v>106.49000000000001</v>
      </c>
      <c r="H16" s="47"/>
    </row>
    <row r="17" spans="1:12" ht="15.75">
      <c r="A17" s="3" t="s">
        <v>66</v>
      </c>
      <c r="B17" s="16" t="s">
        <v>67</v>
      </c>
      <c r="C17" s="3" t="s">
        <v>49</v>
      </c>
      <c r="D17" s="13"/>
      <c r="E17" s="13"/>
      <c r="G17" s="47"/>
      <c r="H17" s="47"/>
    </row>
    <row r="18" spans="1:12" ht="15.75">
      <c r="A18" s="3" t="s">
        <v>68</v>
      </c>
      <c r="B18" s="16" t="s">
        <v>69</v>
      </c>
      <c r="C18" s="3" t="s">
        <v>49</v>
      </c>
      <c r="D18" s="13"/>
      <c r="E18" s="13"/>
      <c r="G18" s="47" t="s">
        <v>70</v>
      </c>
      <c r="H18" s="47" t="s">
        <v>71</v>
      </c>
      <c r="I18" s="47" t="s">
        <v>72</v>
      </c>
      <c r="J18" s="47" t="s">
        <v>321</v>
      </c>
      <c r="K18" s="47" t="s">
        <v>354</v>
      </c>
      <c r="L18" s="47" t="s">
        <v>355</v>
      </c>
    </row>
    <row r="19" spans="1:12" ht="15.75">
      <c r="A19" s="3" t="s">
        <v>73</v>
      </c>
      <c r="B19" s="16" t="s">
        <v>74</v>
      </c>
      <c r="C19" s="3" t="s">
        <v>75</v>
      </c>
      <c r="D19" s="13"/>
      <c r="E19" s="13"/>
      <c r="G19" s="47">
        <f>12.41+12.41+12.41+8.7+(9.8*4)</f>
        <v>85.13000000000001</v>
      </c>
      <c r="H19" s="47">
        <v>117.66</v>
      </c>
      <c r="I19" s="47">
        <v>6.12</v>
      </c>
      <c r="J19" s="47">
        <f>1.2+1.71</f>
        <v>2.91</v>
      </c>
      <c r="K19">
        <v>34.6</v>
      </c>
      <c r="L19">
        <v>9.8000000000000007</v>
      </c>
    </row>
    <row r="20" spans="1:12" ht="15.75">
      <c r="A20" s="3" t="s">
        <v>76</v>
      </c>
      <c r="B20" s="16" t="s">
        <v>356</v>
      </c>
      <c r="C20" s="3" t="s">
        <v>110</v>
      </c>
      <c r="D20" s="13"/>
      <c r="E20" s="13"/>
      <c r="G20" s="47"/>
      <c r="H20" s="47"/>
      <c r="I20" s="47"/>
      <c r="J20" s="47"/>
    </row>
    <row r="21" spans="1:12" ht="15.75">
      <c r="A21" s="3" t="s">
        <v>78</v>
      </c>
      <c r="B21" s="16" t="s">
        <v>77</v>
      </c>
      <c r="C21" s="3" t="s">
        <v>49</v>
      </c>
      <c r="D21" s="13"/>
      <c r="E21" s="13"/>
      <c r="G21" s="47" t="s">
        <v>277</v>
      </c>
      <c r="H21" s="47"/>
    </row>
    <row r="22" spans="1:12" ht="15.75">
      <c r="A22" s="3" t="s">
        <v>80</v>
      </c>
      <c r="B22" s="16" t="s">
        <v>79</v>
      </c>
      <c r="C22" s="3" t="s">
        <v>49</v>
      </c>
      <c r="D22" s="13"/>
      <c r="E22" s="13"/>
      <c r="G22" s="47">
        <v>44.45</v>
      </c>
      <c r="H22" s="47"/>
    </row>
    <row r="23" spans="1:12" ht="31.5">
      <c r="A23" s="3" t="s">
        <v>82</v>
      </c>
      <c r="B23" s="40" t="s">
        <v>81</v>
      </c>
      <c r="C23" s="3" t="s">
        <v>49</v>
      </c>
      <c r="D23" s="13"/>
      <c r="E23" s="13"/>
      <c r="G23" s="47"/>
      <c r="H23" s="47" t="s">
        <v>357</v>
      </c>
      <c r="I23" s="47" t="s">
        <v>358</v>
      </c>
      <c r="J23" s="47" t="s">
        <v>359</v>
      </c>
      <c r="K23" s="47" t="s">
        <v>232</v>
      </c>
    </row>
    <row r="24" spans="1:12" ht="31.5">
      <c r="A24" s="3" t="s">
        <v>84</v>
      </c>
      <c r="B24" s="40" t="s">
        <v>83</v>
      </c>
      <c r="C24" s="3" t="s">
        <v>49</v>
      </c>
      <c r="D24" s="13"/>
      <c r="E24" s="13"/>
      <c r="G24" s="47"/>
      <c r="H24" s="47">
        <f>41.85+4.35+0.95+0.95</f>
        <v>48.100000000000009</v>
      </c>
      <c r="I24" s="47">
        <v>15.6</v>
      </c>
      <c r="J24" s="47">
        <v>8.9499999999999993</v>
      </c>
      <c r="K24" s="47">
        <f>8.75+13.3+3.2+4.8+5.5+9.9</f>
        <v>45.449999999999996</v>
      </c>
    </row>
    <row r="25" spans="1:12" ht="15.75">
      <c r="A25" s="3"/>
      <c r="B25" s="14"/>
      <c r="C25" s="3"/>
      <c r="D25" s="4"/>
      <c r="E25" s="15"/>
      <c r="H25" t="e">
        <f>+#REF!-4.7-4.7</f>
        <v>#REF!</v>
      </c>
    </row>
    <row r="26" spans="1:12" ht="15.75">
      <c r="A26" s="5" t="s">
        <v>20</v>
      </c>
      <c r="B26" s="49" t="s">
        <v>86</v>
      </c>
      <c r="C26" s="3"/>
      <c r="D26" s="13"/>
      <c r="E26" s="8"/>
    </row>
    <row r="27" spans="1:12" ht="31.5">
      <c r="A27" s="3" t="s">
        <v>22</v>
      </c>
      <c r="B27" s="50" t="s">
        <v>87</v>
      </c>
      <c r="C27" s="3" t="s">
        <v>44</v>
      </c>
      <c r="D27" s="13"/>
      <c r="E27" s="13"/>
    </row>
    <row r="28" spans="1:12" ht="15.75">
      <c r="A28" s="3" t="s">
        <v>25</v>
      </c>
      <c r="B28" s="16" t="s">
        <v>88</v>
      </c>
      <c r="C28" s="3" t="s">
        <v>49</v>
      </c>
      <c r="D28" s="13"/>
      <c r="E28" s="13"/>
    </row>
    <row r="29" spans="1:12" ht="31.5">
      <c r="A29" s="3" t="s">
        <v>28</v>
      </c>
      <c r="B29" s="50" t="s">
        <v>89</v>
      </c>
      <c r="C29" s="3" t="s">
        <v>49</v>
      </c>
      <c r="D29" s="13"/>
      <c r="E29" s="13"/>
    </row>
    <row r="30" spans="1:12" ht="15.75">
      <c r="A30" s="3"/>
      <c r="B30" s="14"/>
      <c r="C30" s="3"/>
      <c r="D30" s="48"/>
      <c r="E30" s="15"/>
    </row>
    <row r="31" spans="1:12" ht="15.75">
      <c r="A31" s="5" t="s">
        <v>90</v>
      </c>
      <c r="B31" s="7" t="s">
        <v>91</v>
      </c>
      <c r="C31" s="3"/>
      <c r="E31" s="8"/>
    </row>
    <row r="32" spans="1:12" ht="15.75">
      <c r="A32" s="3" t="s">
        <v>35</v>
      </c>
      <c r="B32" s="16" t="s">
        <v>92</v>
      </c>
      <c r="C32" s="3" t="s">
        <v>75</v>
      </c>
      <c r="D32" s="13"/>
      <c r="E32" s="13"/>
    </row>
    <row r="33" spans="1:7" ht="15.75">
      <c r="A33" s="3" t="s">
        <v>93</v>
      </c>
      <c r="B33" s="16" t="s">
        <v>94</v>
      </c>
      <c r="C33" s="3" t="s">
        <v>49</v>
      </c>
      <c r="D33" s="13"/>
      <c r="E33" s="13"/>
    </row>
    <row r="34" spans="1:7" ht="15.75">
      <c r="A34" s="3" t="s">
        <v>95</v>
      </c>
      <c r="B34" s="16" t="s">
        <v>96</v>
      </c>
      <c r="C34" s="3" t="s">
        <v>49</v>
      </c>
      <c r="D34" s="13"/>
      <c r="E34" s="13"/>
    </row>
    <row r="35" spans="1:7" ht="15.75">
      <c r="A35" s="3" t="s">
        <v>97</v>
      </c>
      <c r="B35" s="16" t="s">
        <v>98</v>
      </c>
      <c r="C35" s="3" t="s">
        <v>49</v>
      </c>
      <c r="D35" s="13"/>
      <c r="E35" s="13"/>
    </row>
    <row r="36" spans="1:7" ht="47.25">
      <c r="A36" s="3" t="s">
        <v>99</v>
      </c>
      <c r="B36" s="40" t="s">
        <v>100</v>
      </c>
      <c r="C36" s="3" t="s">
        <v>49</v>
      </c>
      <c r="D36" s="13"/>
      <c r="E36" s="13"/>
    </row>
    <row r="37" spans="1:7" ht="15.75">
      <c r="A37" s="3"/>
      <c r="B37" s="14"/>
      <c r="C37" s="3"/>
      <c r="D37" s="48"/>
      <c r="E37" s="15"/>
    </row>
    <row r="38" spans="1:7" ht="15.75">
      <c r="A38" s="5" t="s">
        <v>102</v>
      </c>
      <c r="B38" s="7" t="s">
        <v>103</v>
      </c>
      <c r="C38" s="3"/>
      <c r="D38" s="13"/>
      <c r="E38" s="8"/>
    </row>
    <row r="39" spans="1:7" ht="15.75">
      <c r="A39" s="3" t="s">
        <v>104</v>
      </c>
      <c r="B39" s="16" t="s">
        <v>105</v>
      </c>
      <c r="C39" s="3" t="s">
        <v>75</v>
      </c>
      <c r="D39" s="13"/>
      <c r="E39" s="13"/>
    </row>
    <row r="40" spans="1:7" ht="15.75">
      <c r="A40" s="3" t="s">
        <v>106</v>
      </c>
      <c r="B40" s="16" t="s">
        <v>107</v>
      </c>
      <c r="C40" s="3" t="s">
        <v>75</v>
      </c>
      <c r="D40" s="13"/>
      <c r="E40" s="13"/>
      <c r="G40">
        <f>1.86+14.85+2.22+3.95+8.01+15.48</f>
        <v>46.370000000000005</v>
      </c>
    </row>
    <row r="41" spans="1:7" ht="15.75">
      <c r="A41" s="3" t="s">
        <v>108</v>
      </c>
      <c r="B41" s="16" t="s">
        <v>109</v>
      </c>
      <c r="C41" s="3" t="s">
        <v>110</v>
      </c>
      <c r="D41" s="13"/>
      <c r="E41" s="13"/>
    </row>
    <row r="42" spans="1:7" ht="15.75">
      <c r="A42" s="3" t="s">
        <v>111</v>
      </c>
      <c r="B42" s="16" t="s">
        <v>112</v>
      </c>
      <c r="C42" s="3" t="s">
        <v>11</v>
      </c>
      <c r="D42" s="13"/>
      <c r="E42" s="13"/>
    </row>
    <row r="43" spans="1:7" ht="31.5">
      <c r="A43" s="3" t="s">
        <v>113</v>
      </c>
      <c r="B43" s="51" t="s">
        <v>114</v>
      </c>
      <c r="C43" s="3" t="s">
        <v>75</v>
      </c>
      <c r="D43" s="13"/>
      <c r="E43" s="13"/>
    </row>
    <row r="44" spans="1:7" ht="31.5">
      <c r="A44" s="3" t="s">
        <v>115</v>
      </c>
      <c r="B44" s="51" t="s">
        <v>116</v>
      </c>
      <c r="C44" s="3" t="s">
        <v>75</v>
      </c>
      <c r="D44" s="13"/>
      <c r="E44" s="13"/>
    </row>
    <row r="45" spans="1:7" ht="15.75">
      <c r="A45" s="3"/>
      <c r="B45" s="14"/>
      <c r="C45" s="3"/>
      <c r="D45" s="19"/>
      <c r="E45" s="15"/>
    </row>
    <row r="46" spans="1:7" ht="15.75">
      <c r="A46" s="5" t="s">
        <v>117</v>
      </c>
      <c r="B46" s="18" t="s">
        <v>118</v>
      </c>
      <c r="C46" s="18"/>
      <c r="D46" s="13"/>
      <c r="E46" s="20"/>
    </row>
    <row r="47" spans="1:7" ht="31.5">
      <c r="A47" s="3" t="s">
        <v>119</v>
      </c>
      <c r="B47" s="40" t="s">
        <v>120</v>
      </c>
      <c r="C47" s="3" t="s">
        <v>44</v>
      </c>
      <c r="D47" s="13"/>
      <c r="E47" s="13"/>
    </row>
    <row r="48" spans="1:7" ht="31.5">
      <c r="A48" s="3" t="s">
        <v>123</v>
      </c>
      <c r="B48" s="40" t="s">
        <v>124</v>
      </c>
      <c r="C48" s="3" t="s">
        <v>125</v>
      </c>
      <c r="D48" s="13"/>
      <c r="E48" s="13"/>
      <c r="G48" s="47">
        <f>9.8*13</f>
        <v>127.4</v>
      </c>
    </row>
    <row r="49" spans="1:5" ht="15.75">
      <c r="A49" s="3" t="s">
        <v>126</v>
      </c>
      <c r="B49" s="16" t="s">
        <v>280</v>
      </c>
      <c r="C49" s="3" t="s">
        <v>125</v>
      </c>
      <c r="D49" s="13"/>
      <c r="E49" s="13"/>
    </row>
    <row r="50" spans="1:5" ht="15.75">
      <c r="A50" s="3" t="s">
        <v>128</v>
      </c>
      <c r="B50" s="16" t="s">
        <v>129</v>
      </c>
      <c r="C50" s="3" t="s">
        <v>125</v>
      </c>
      <c r="D50" s="13"/>
      <c r="E50" s="13"/>
    </row>
    <row r="51" spans="1:5" ht="15.75">
      <c r="A51" s="3" t="s">
        <v>130</v>
      </c>
      <c r="B51" s="40" t="s">
        <v>131</v>
      </c>
      <c r="C51" s="3" t="s">
        <v>110</v>
      </c>
      <c r="D51" s="52"/>
      <c r="E51" s="13"/>
    </row>
    <row r="52" spans="1:5" ht="15.75">
      <c r="A52" s="21"/>
      <c r="B52" s="37"/>
      <c r="C52" s="18"/>
      <c r="D52" s="19"/>
      <c r="E52" s="15"/>
    </row>
    <row r="53" spans="1:5" ht="15.75">
      <c r="A53" s="5" t="s">
        <v>132</v>
      </c>
      <c r="B53" s="18" t="s">
        <v>133</v>
      </c>
      <c r="C53" s="18"/>
      <c r="D53" s="17"/>
      <c r="E53" s="20"/>
    </row>
    <row r="54" spans="1:5" ht="15.75">
      <c r="A54" s="21"/>
      <c r="B54" s="18" t="s">
        <v>134</v>
      </c>
      <c r="C54" s="18"/>
      <c r="D54" s="17"/>
      <c r="E54" s="20"/>
    </row>
    <row r="55" spans="1:5" ht="31.5">
      <c r="A55" s="3" t="s">
        <v>135</v>
      </c>
      <c r="B55" s="40" t="s">
        <v>360</v>
      </c>
      <c r="C55" s="57" t="s">
        <v>11</v>
      </c>
      <c r="D55" s="17"/>
      <c r="E55" s="17"/>
    </row>
    <row r="56" spans="1:5" ht="31.5">
      <c r="A56" s="3" t="s">
        <v>137</v>
      </c>
      <c r="B56" s="40" t="s">
        <v>362</v>
      </c>
      <c r="C56" s="57" t="s">
        <v>11</v>
      </c>
      <c r="D56" s="17"/>
      <c r="E56" s="17"/>
    </row>
    <row r="57" spans="1:5" ht="31.5">
      <c r="A57" s="3" t="s">
        <v>139</v>
      </c>
      <c r="B57" s="40" t="s">
        <v>363</v>
      </c>
      <c r="C57" s="57" t="s">
        <v>11</v>
      </c>
      <c r="D57" s="17"/>
      <c r="E57" s="17"/>
    </row>
    <row r="58" spans="1:5" ht="31.5">
      <c r="A58" s="3" t="s">
        <v>143</v>
      </c>
      <c r="B58" s="40" t="s">
        <v>244</v>
      </c>
      <c r="C58" s="57" t="s">
        <v>11</v>
      </c>
      <c r="D58" s="17"/>
      <c r="E58" s="17"/>
    </row>
    <row r="59" spans="1:5" ht="31.5">
      <c r="A59" s="3" t="s">
        <v>145</v>
      </c>
      <c r="B59" s="40" t="s">
        <v>365</v>
      </c>
      <c r="C59" s="57" t="s">
        <v>11</v>
      </c>
      <c r="D59" s="17"/>
      <c r="E59" s="17"/>
    </row>
    <row r="60" spans="1:5" ht="31.5">
      <c r="A60" s="3" t="s">
        <v>247</v>
      </c>
      <c r="B60" s="40" t="s">
        <v>366</v>
      </c>
      <c r="C60" s="57" t="s">
        <v>11</v>
      </c>
      <c r="D60" s="17"/>
      <c r="E60" s="17"/>
    </row>
    <row r="61" spans="1:5" ht="31.5">
      <c r="A61" s="3" t="s">
        <v>249</v>
      </c>
      <c r="B61" s="40" t="s">
        <v>368</v>
      </c>
      <c r="C61" s="57" t="s">
        <v>11</v>
      </c>
      <c r="D61" s="17"/>
      <c r="E61" s="17"/>
    </row>
    <row r="62" spans="1:5" ht="15.75">
      <c r="A62" s="3" t="s">
        <v>367</v>
      </c>
      <c r="B62" s="53" t="s">
        <v>248</v>
      </c>
      <c r="C62" s="57" t="s">
        <v>11</v>
      </c>
      <c r="D62" s="17"/>
      <c r="E62" s="17"/>
    </row>
    <row r="63" spans="1:5" ht="31.5">
      <c r="A63" s="3" t="s">
        <v>369</v>
      </c>
      <c r="B63" s="53" t="s">
        <v>346</v>
      </c>
      <c r="C63" s="57" t="s">
        <v>11</v>
      </c>
      <c r="D63" s="17"/>
      <c r="E63" s="17"/>
    </row>
    <row r="64" spans="1:5" ht="31.5">
      <c r="A64" s="3" t="s">
        <v>370</v>
      </c>
      <c r="B64" s="53" t="s">
        <v>372</v>
      </c>
      <c r="C64" s="57" t="s">
        <v>11</v>
      </c>
      <c r="D64" s="17"/>
      <c r="E64" s="17"/>
    </row>
    <row r="65" spans="1:5" ht="15.75">
      <c r="A65" s="3" t="s">
        <v>371</v>
      </c>
      <c r="B65" s="54" t="s">
        <v>374</v>
      </c>
      <c r="C65" s="57" t="s">
        <v>11</v>
      </c>
      <c r="D65" s="17"/>
      <c r="E65" s="17"/>
    </row>
    <row r="66" spans="1:5" ht="15.75">
      <c r="A66" s="21"/>
      <c r="B66" s="14"/>
      <c r="C66" s="55"/>
      <c r="D66" s="52"/>
      <c r="E66" s="20"/>
    </row>
    <row r="67" spans="1:5" ht="15.75">
      <c r="A67" s="21" t="s">
        <v>147</v>
      </c>
      <c r="B67" s="18" t="s">
        <v>148</v>
      </c>
      <c r="C67" s="55"/>
      <c r="D67" s="52"/>
      <c r="E67" s="20"/>
    </row>
    <row r="68" spans="1:5" ht="15.75">
      <c r="A68" s="56" t="s">
        <v>375</v>
      </c>
      <c r="B68" s="54" t="s">
        <v>150</v>
      </c>
      <c r="C68" s="57" t="s">
        <v>75</v>
      </c>
      <c r="D68" s="52"/>
      <c r="E68" s="52"/>
    </row>
    <row r="69" spans="1:5" ht="15.75">
      <c r="A69" s="18"/>
      <c r="B69" s="14"/>
      <c r="C69" s="55"/>
      <c r="D69" s="52"/>
      <c r="E69" s="19"/>
    </row>
    <row r="70" spans="1:5" ht="15.75">
      <c r="A70" s="21" t="s">
        <v>151</v>
      </c>
      <c r="B70" s="18" t="s">
        <v>152</v>
      </c>
      <c r="C70" s="55"/>
      <c r="D70" s="11"/>
      <c r="E70" s="20"/>
    </row>
    <row r="71" spans="1:5" s="2" customFormat="1" ht="15.75">
      <c r="A71" s="22"/>
      <c r="B71" s="23" t="s">
        <v>153</v>
      </c>
      <c r="C71" s="24"/>
      <c r="D71" s="25"/>
      <c r="E71" s="20"/>
    </row>
    <row r="72" spans="1:5" s="2" customFormat="1" ht="31.5">
      <c r="A72" s="3" t="s">
        <v>154</v>
      </c>
      <c r="B72" s="40" t="s">
        <v>376</v>
      </c>
      <c r="C72" s="3" t="s">
        <v>11</v>
      </c>
      <c r="D72" s="13"/>
      <c r="E72" s="17"/>
    </row>
    <row r="73" spans="1:5" s="2" customFormat="1" ht="31.5">
      <c r="A73" s="3" t="s">
        <v>156</v>
      </c>
      <c r="B73" s="40" t="s">
        <v>377</v>
      </c>
      <c r="C73" s="3" t="s">
        <v>11</v>
      </c>
      <c r="D73" s="13"/>
      <c r="E73" s="17"/>
    </row>
    <row r="74" spans="1:5" s="2" customFormat="1" ht="15.75">
      <c r="A74" s="3" t="s">
        <v>158</v>
      </c>
      <c r="B74" s="40" t="s">
        <v>159</v>
      </c>
      <c r="C74" s="3" t="s">
        <v>11</v>
      </c>
      <c r="D74" s="13"/>
      <c r="E74" s="17"/>
    </row>
    <row r="75" spans="1:5" s="2" customFormat="1" ht="15.75">
      <c r="A75" s="3" t="s">
        <v>160</v>
      </c>
      <c r="B75" s="40" t="s">
        <v>378</v>
      </c>
      <c r="C75" s="3" t="s">
        <v>11</v>
      </c>
      <c r="D75" s="13"/>
      <c r="E75" s="17"/>
    </row>
    <row r="76" spans="1:5" s="2" customFormat="1" ht="15.75">
      <c r="A76" s="3" t="s">
        <v>162</v>
      </c>
      <c r="B76" s="40" t="s">
        <v>379</v>
      </c>
      <c r="C76" s="3" t="s">
        <v>125</v>
      </c>
      <c r="D76" s="13"/>
      <c r="E76" s="17"/>
    </row>
    <row r="77" spans="1:5" s="2" customFormat="1" ht="15.75">
      <c r="A77" s="3" t="s">
        <v>164</v>
      </c>
      <c r="B77" s="40" t="s">
        <v>167</v>
      </c>
      <c r="C77" s="3" t="s">
        <v>125</v>
      </c>
      <c r="D77" s="13"/>
      <c r="E77" s="17"/>
    </row>
    <row r="78" spans="1:5" s="2" customFormat="1" ht="31.5">
      <c r="A78" s="3" t="s">
        <v>166</v>
      </c>
      <c r="B78" s="40" t="s">
        <v>380</v>
      </c>
      <c r="C78" s="3" t="s">
        <v>16</v>
      </c>
      <c r="D78" s="13"/>
      <c r="E78" s="17"/>
    </row>
    <row r="79" spans="1:5" s="2" customFormat="1" ht="15.75">
      <c r="A79" s="3"/>
      <c r="B79" s="59" t="s">
        <v>170</v>
      </c>
      <c r="C79" s="3"/>
      <c r="D79" s="13"/>
      <c r="E79" s="17"/>
    </row>
    <row r="80" spans="1:5" ht="78.75">
      <c r="A80" s="3" t="s">
        <v>168</v>
      </c>
      <c r="B80" s="40" t="s">
        <v>429</v>
      </c>
      <c r="C80" s="3" t="s">
        <v>11</v>
      </c>
      <c r="D80" s="13"/>
      <c r="E80" s="17"/>
    </row>
    <row r="81" spans="1:7" ht="31.5">
      <c r="A81" s="3" t="s">
        <v>171</v>
      </c>
      <c r="B81" s="40" t="s">
        <v>174</v>
      </c>
      <c r="C81" s="3" t="s">
        <v>125</v>
      </c>
      <c r="D81" s="13"/>
      <c r="E81" s="17"/>
    </row>
    <row r="82" spans="1:7" ht="15.75">
      <c r="A82" s="3" t="s">
        <v>158</v>
      </c>
      <c r="B82" s="59" t="s">
        <v>175</v>
      </c>
      <c r="C82" s="3"/>
      <c r="D82" s="13"/>
      <c r="E82" s="17"/>
    </row>
    <row r="83" spans="1:7" ht="15.75">
      <c r="A83" s="3" t="s">
        <v>176</v>
      </c>
      <c r="B83" s="40" t="s">
        <v>177</v>
      </c>
      <c r="C83" s="3" t="s">
        <v>125</v>
      </c>
      <c r="D83" s="13"/>
      <c r="E83" s="17"/>
    </row>
    <row r="84" spans="1:7" ht="15.75">
      <c r="A84" s="3" t="s">
        <v>178</v>
      </c>
      <c r="B84" s="40" t="s">
        <v>179</v>
      </c>
      <c r="C84" s="3" t="s">
        <v>11</v>
      </c>
      <c r="D84" s="13"/>
      <c r="E84" s="17"/>
    </row>
    <row r="85" spans="1:7" ht="15.75">
      <c r="A85" s="3" t="s">
        <v>180</v>
      </c>
      <c r="B85" s="40" t="s">
        <v>181</v>
      </c>
      <c r="C85" s="3" t="s">
        <v>11</v>
      </c>
      <c r="D85" s="13"/>
      <c r="E85" s="17"/>
    </row>
    <row r="86" spans="1:7" ht="15.75">
      <c r="A86" s="3" t="s">
        <v>160</v>
      </c>
      <c r="B86" s="59" t="s">
        <v>182</v>
      </c>
      <c r="C86" s="3"/>
      <c r="D86" s="13"/>
      <c r="E86" s="17"/>
    </row>
    <row r="87" spans="1:7" ht="15.75">
      <c r="A87" s="3" t="s">
        <v>183</v>
      </c>
      <c r="B87" s="40" t="s">
        <v>184</v>
      </c>
      <c r="C87" s="3" t="s">
        <v>125</v>
      </c>
      <c r="D87" s="13"/>
      <c r="E87" s="17"/>
    </row>
    <row r="88" spans="1:7" ht="15.75">
      <c r="A88" s="3" t="s">
        <v>185</v>
      </c>
      <c r="B88" s="40" t="s">
        <v>186</v>
      </c>
      <c r="C88" s="3" t="s">
        <v>125</v>
      </c>
      <c r="D88" s="13"/>
      <c r="E88" s="17"/>
    </row>
    <row r="89" spans="1:7" ht="15.75">
      <c r="A89" s="3" t="s">
        <v>187</v>
      </c>
      <c r="B89" s="40" t="s">
        <v>188</v>
      </c>
      <c r="C89" s="3" t="s">
        <v>125</v>
      </c>
      <c r="D89" s="13"/>
      <c r="E89" s="17"/>
    </row>
    <row r="90" spans="1:7" ht="47.25">
      <c r="A90" s="3" t="s">
        <v>189</v>
      </c>
      <c r="B90" s="40" t="s">
        <v>190</v>
      </c>
      <c r="C90" s="3" t="s">
        <v>191</v>
      </c>
      <c r="D90" s="13"/>
      <c r="E90" s="17"/>
    </row>
    <row r="91" spans="1:7" ht="47.25">
      <c r="A91" s="3" t="s">
        <v>192</v>
      </c>
      <c r="B91" s="40" t="s">
        <v>193</v>
      </c>
      <c r="C91" s="3" t="s">
        <v>11</v>
      </c>
      <c r="D91" s="13"/>
      <c r="E91" s="17"/>
    </row>
    <row r="92" spans="1:7" ht="31.5">
      <c r="A92" s="3" t="s">
        <v>194</v>
      </c>
      <c r="B92" s="40" t="s">
        <v>195</v>
      </c>
      <c r="C92" s="3" t="s">
        <v>125</v>
      </c>
      <c r="D92" s="13"/>
      <c r="E92" s="17"/>
      <c r="G92">
        <f>15+27+30+45+45</f>
        <v>162</v>
      </c>
    </row>
    <row r="93" spans="1:7" ht="31.5">
      <c r="A93" s="3" t="s">
        <v>196</v>
      </c>
      <c r="B93" s="40" t="s">
        <v>197</v>
      </c>
      <c r="C93" s="3" t="s">
        <v>125</v>
      </c>
      <c r="D93" s="13"/>
      <c r="E93" s="17"/>
      <c r="G93">
        <v>32</v>
      </c>
    </row>
    <row r="94" spans="1:7" ht="15.75">
      <c r="A94" s="3"/>
      <c r="B94" s="59" t="s">
        <v>391</v>
      </c>
      <c r="C94" s="3"/>
      <c r="D94" s="13"/>
      <c r="E94" s="17"/>
    </row>
    <row r="95" spans="1:7" ht="15.75">
      <c r="A95" s="3" t="s">
        <v>162</v>
      </c>
      <c r="B95" s="10" t="s">
        <v>201</v>
      </c>
      <c r="C95" s="57" t="s">
        <v>11</v>
      </c>
      <c r="D95" s="52"/>
      <c r="E95" s="17"/>
    </row>
    <row r="96" spans="1:7" ht="15.75">
      <c r="A96" s="3" t="s">
        <v>164</v>
      </c>
      <c r="B96" s="10" t="s">
        <v>394</v>
      </c>
      <c r="C96" s="57" t="s">
        <v>11</v>
      </c>
      <c r="D96" s="52"/>
      <c r="E96" s="17"/>
    </row>
    <row r="97" spans="1:7" ht="15.75">
      <c r="A97" s="3" t="s">
        <v>166</v>
      </c>
      <c r="B97" s="10" t="s">
        <v>203</v>
      </c>
      <c r="C97" s="57" t="s">
        <v>11</v>
      </c>
      <c r="D97" s="52"/>
      <c r="E97" s="17"/>
    </row>
    <row r="98" spans="1:7" ht="15.75">
      <c r="A98" s="3" t="s">
        <v>168</v>
      </c>
      <c r="B98" s="10" t="s">
        <v>205</v>
      </c>
      <c r="C98" s="57" t="s">
        <v>11</v>
      </c>
      <c r="D98" s="52"/>
      <c r="E98" s="17"/>
    </row>
    <row r="99" spans="1:7" ht="15.75">
      <c r="A99" s="3" t="s">
        <v>171</v>
      </c>
      <c r="B99" s="10" t="s">
        <v>206</v>
      </c>
      <c r="C99" s="57" t="s">
        <v>11</v>
      </c>
      <c r="D99" s="52"/>
      <c r="E99" s="17"/>
    </row>
    <row r="100" spans="1:7" ht="15.75">
      <c r="A100" s="3"/>
      <c r="B100" s="18" t="s">
        <v>209</v>
      </c>
      <c r="C100" s="55"/>
      <c r="D100" s="19"/>
      <c r="E100" s="17"/>
    </row>
    <row r="101" spans="1:7" ht="15.75">
      <c r="A101" s="3" t="s">
        <v>430</v>
      </c>
      <c r="B101" s="10" t="s">
        <v>211</v>
      </c>
      <c r="C101" s="57" t="s">
        <v>11</v>
      </c>
      <c r="D101" s="52"/>
      <c r="E101" s="17"/>
    </row>
    <row r="102" spans="1:7" ht="15.75">
      <c r="A102" s="21"/>
      <c r="B102" s="14"/>
      <c r="C102" s="55"/>
      <c r="D102" s="17"/>
      <c r="E102" s="20"/>
    </row>
    <row r="103" spans="1:7" ht="15.75">
      <c r="A103" s="21" t="s">
        <v>212</v>
      </c>
      <c r="B103" s="18" t="s">
        <v>213</v>
      </c>
      <c r="C103" s="18"/>
      <c r="D103" s="19"/>
      <c r="E103" s="20"/>
    </row>
    <row r="104" spans="1:7" ht="15.75">
      <c r="A104" s="56" t="s">
        <v>214</v>
      </c>
      <c r="B104" s="62" t="s">
        <v>215</v>
      </c>
      <c r="C104" s="10" t="s">
        <v>44</v>
      </c>
      <c r="D104" s="52"/>
      <c r="E104" s="11"/>
      <c r="G104" s="63"/>
    </row>
    <row r="105" spans="1:7" ht="15.75">
      <c r="A105" s="56" t="s">
        <v>216</v>
      </c>
      <c r="B105" s="64" t="s">
        <v>217</v>
      </c>
      <c r="C105" s="10" t="s">
        <v>44</v>
      </c>
      <c r="D105" s="52"/>
      <c r="E105" s="11"/>
      <c r="G105" s="63"/>
    </row>
    <row r="106" spans="1:7" ht="15.75">
      <c r="A106" s="56" t="s">
        <v>218</v>
      </c>
      <c r="B106" s="64" t="s">
        <v>283</v>
      </c>
      <c r="C106" s="10" t="s">
        <v>44</v>
      </c>
      <c r="D106" s="52"/>
      <c r="E106" s="11"/>
    </row>
    <row r="107" spans="1:7" ht="15.75">
      <c r="A107" s="56" t="s">
        <v>220</v>
      </c>
      <c r="B107" s="62" t="s">
        <v>221</v>
      </c>
      <c r="C107" s="10" t="s">
        <v>44</v>
      </c>
      <c r="D107" s="13"/>
      <c r="E107" s="11"/>
    </row>
    <row r="108" spans="1:7" ht="15.75">
      <c r="A108" s="21"/>
      <c r="B108" s="14"/>
      <c r="C108" s="18"/>
      <c r="D108" s="19"/>
      <c r="E108" s="20"/>
    </row>
    <row r="109" spans="1:7" ht="15.75">
      <c r="A109" s="3"/>
      <c r="B109" s="37"/>
      <c r="C109" s="3"/>
      <c r="D109" s="13"/>
      <c r="E109" s="6"/>
    </row>
    <row r="110" spans="1:7" ht="15.75">
      <c r="A110" s="21"/>
      <c r="B110" s="18"/>
      <c r="C110" s="18"/>
      <c r="D110" s="19"/>
      <c r="E110" s="20"/>
    </row>
    <row r="112" spans="1:7" ht="15.75">
      <c r="A112" s="95" t="s">
        <v>431</v>
      </c>
      <c r="B112" s="95"/>
      <c r="C112" s="95"/>
      <c r="D112" s="95"/>
      <c r="E112" s="95"/>
    </row>
    <row r="114" spans="1:12" ht="31.5">
      <c r="A114" s="5" t="s">
        <v>39</v>
      </c>
      <c r="B114" s="5" t="s">
        <v>40</v>
      </c>
      <c r="C114" s="5" t="s">
        <v>41</v>
      </c>
      <c r="D114" s="91" t="s">
        <v>5</v>
      </c>
      <c r="E114" s="91" t="s">
        <v>6</v>
      </c>
    </row>
    <row r="115" spans="1:12" ht="15.75">
      <c r="A115" s="5" t="s">
        <v>7</v>
      </c>
      <c r="B115" s="7" t="s">
        <v>42</v>
      </c>
      <c r="C115" s="3"/>
      <c r="D115" s="8"/>
      <c r="E115" s="8"/>
    </row>
    <row r="116" spans="1:12" ht="15.75">
      <c r="A116" s="9" t="s">
        <v>9</v>
      </c>
      <c r="B116" s="10" t="s">
        <v>43</v>
      </c>
      <c r="C116" s="3" t="s">
        <v>44</v>
      </c>
      <c r="D116" s="11"/>
      <c r="E116" s="11"/>
    </row>
    <row r="117" spans="1:12" ht="63">
      <c r="A117" s="9" t="s">
        <v>45</v>
      </c>
      <c r="B117" s="12" t="s">
        <v>46</v>
      </c>
      <c r="C117" s="9" t="s">
        <v>16</v>
      </c>
      <c r="D117" s="13"/>
      <c r="E117" s="17"/>
    </row>
    <row r="118" spans="1:12" ht="15.75">
      <c r="A118" s="9" t="s">
        <v>47</v>
      </c>
      <c r="B118" s="10" t="s">
        <v>48</v>
      </c>
      <c r="C118" s="3" t="s">
        <v>49</v>
      </c>
      <c r="D118" s="13"/>
      <c r="E118" s="11"/>
    </row>
    <row r="119" spans="1:12" ht="15.75">
      <c r="A119" s="9" t="s">
        <v>50</v>
      </c>
      <c r="B119" s="10" t="s">
        <v>51</v>
      </c>
      <c r="C119" s="3" t="s">
        <v>49</v>
      </c>
      <c r="D119" s="13"/>
      <c r="E119" s="11"/>
    </row>
    <row r="120" spans="1:12" ht="15.75">
      <c r="A120" s="9" t="s">
        <v>53</v>
      </c>
      <c r="B120" s="10" t="s">
        <v>54</v>
      </c>
      <c r="C120" s="3" t="s">
        <v>49</v>
      </c>
      <c r="D120" s="13"/>
      <c r="E120" s="11"/>
    </row>
    <row r="121" spans="1:12" ht="15.75">
      <c r="A121" s="9" t="s">
        <v>55</v>
      </c>
      <c r="B121" s="10" t="s">
        <v>56</v>
      </c>
      <c r="C121" s="3" t="s">
        <v>49</v>
      </c>
      <c r="D121" s="13"/>
      <c r="E121" s="11"/>
    </row>
    <row r="122" spans="1:12" ht="15.75">
      <c r="A122" s="3"/>
      <c r="B122" s="14"/>
      <c r="C122" s="3"/>
      <c r="D122" s="8"/>
      <c r="E122" s="15"/>
      <c r="G122" s="47" t="s">
        <v>57</v>
      </c>
      <c r="H122" s="47" t="s">
        <v>58</v>
      </c>
      <c r="I122" s="47" t="s">
        <v>351</v>
      </c>
      <c r="J122" s="47" t="s">
        <v>352</v>
      </c>
      <c r="K122" s="47" t="s">
        <v>353</v>
      </c>
    </row>
    <row r="123" spans="1:12" ht="15.75">
      <c r="A123" s="5" t="s">
        <v>12</v>
      </c>
      <c r="B123" s="7" t="s">
        <v>61</v>
      </c>
      <c r="C123" s="3"/>
      <c r="D123" s="8"/>
      <c r="E123" s="8"/>
      <c r="G123" s="47">
        <v>7.3</v>
      </c>
      <c r="H123" s="47">
        <v>10.8</v>
      </c>
      <c r="I123" s="47">
        <v>0</v>
      </c>
      <c r="J123" s="47">
        <v>0</v>
      </c>
      <c r="K123">
        <v>0</v>
      </c>
    </row>
    <row r="124" spans="1:12" ht="31.5">
      <c r="A124" s="3" t="s">
        <v>14</v>
      </c>
      <c r="B124" s="40" t="s">
        <v>402</v>
      </c>
      <c r="C124" s="3" t="s">
        <v>49</v>
      </c>
      <c r="D124" s="13"/>
      <c r="E124" s="13"/>
      <c r="G124" s="47"/>
      <c r="H124" s="47"/>
    </row>
    <row r="125" spans="1:12" ht="31.5">
      <c r="A125" s="3" t="s">
        <v>17</v>
      </c>
      <c r="B125" s="40" t="s">
        <v>67</v>
      </c>
      <c r="C125" s="3" t="s">
        <v>49</v>
      </c>
      <c r="D125" s="13"/>
      <c r="E125" s="13"/>
      <c r="G125" s="47"/>
      <c r="H125" s="47"/>
    </row>
    <row r="126" spans="1:12" ht="15.75">
      <c r="A126" s="3" t="s">
        <v>64</v>
      </c>
      <c r="B126" s="16" t="s">
        <v>69</v>
      </c>
      <c r="C126" s="3" t="s">
        <v>49</v>
      </c>
      <c r="D126" s="13"/>
      <c r="E126" s="13"/>
      <c r="G126" s="47" t="s">
        <v>70</v>
      </c>
      <c r="H126" s="47" t="s">
        <v>71</v>
      </c>
      <c r="I126" s="47" t="s">
        <v>72</v>
      </c>
      <c r="J126" s="47" t="s">
        <v>321</v>
      </c>
      <c r="K126" s="47" t="s">
        <v>354</v>
      </c>
      <c r="L126" s="47" t="s">
        <v>355</v>
      </c>
    </row>
    <row r="127" spans="1:12" ht="15.75">
      <c r="A127" s="3" t="s">
        <v>66</v>
      </c>
      <c r="B127" s="16" t="s">
        <v>74</v>
      </c>
      <c r="C127" s="3" t="s">
        <v>75</v>
      </c>
      <c r="D127" s="13"/>
      <c r="E127" s="13"/>
      <c r="G127" s="47">
        <v>12</v>
      </c>
      <c r="H127" s="47">
        <v>7.89</v>
      </c>
      <c r="I127" s="47">
        <v>0</v>
      </c>
      <c r="J127" s="47">
        <v>0.87</v>
      </c>
      <c r="K127">
        <v>9</v>
      </c>
      <c r="L127">
        <v>3</v>
      </c>
    </row>
    <row r="128" spans="1:12" ht="15.75">
      <c r="A128" s="3" t="s">
        <v>68</v>
      </c>
      <c r="B128" s="16" t="s">
        <v>403</v>
      </c>
      <c r="C128" s="3" t="s">
        <v>75</v>
      </c>
      <c r="D128" s="13"/>
      <c r="E128" s="13"/>
      <c r="G128" s="47"/>
      <c r="H128" s="47"/>
    </row>
    <row r="129" spans="1:8" ht="15.75">
      <c r="A129" s="3" t="s">
        <v>73</v>
      </c>
      <c r="B129" s="16" t="s">
        <v>77</v>
      </c>
      <c r="C129" s="3" t="s">
        <v>49</v>
      </c>
      <c r="D129" s="13"/>
      <c r="E129" s="13"/>
      <c r="G129" s="47" t="s">
        <v>277</v>
      </c>
      <c r="H129" s="47"/>
    </row>
    <row r="130" spans="1:8" ht="15.75">
      <c r="A130" s="3" t="s">
        <v>76</v>
      </c>
      <c r="B130" s="16" t="s">
        <v>79</v>
      </c>
      <c r="C130" s="3" t="s">
        <v>49</v>
      </c>
      <c r="D130" s="13"/>
      <c r="E130" s="13"/>
      <c r="G130" s="47">
        <v>12</v>
      </c>
      <c r="H130" s="47"/>
    </row>
    <row r="131" spans="1:8" ht="15.75">
      <c r="A131" s="3"/>
      <c r="B131" s="14"/>
      <c r="C131" s="3"/>
      <c r="D131" s="4"/>
      <c r="E131" s="15"/>
    </row>
    <row r="132" spans="1:8" ht="15.75">
      <c r="A132" s="5" t="s">
        <v>20</v>
      </c>
      <c r="B132" s="49" t="s">
        <v>86</v>
      </c>
      <c r="C132" s="3"/>
      <c r="D132" s="13"/>
      <c r="E132" s="8"/>
    </row>
    <row r="133" spans="1:8" ht="31.5">
      <c r="A133" s="3" t="s">
        <v>22</v>
      </c>
      <c r="B133" s="50" t="s">
        <v>87</v>
      </c>
      <c r="C133" s="3" t="s">
        <v>44</v>
      </c>
      <c r="D133" s="13"/>
      <c r="E133" s="13"/>
    </row>
    <row r="134" spans="1:8" ht="15.75">
      <c r="A134" s="3" t="s">
        <v>25</v>
      </c>
      <c r="B134" s="16" t="s">
        <v>88</v>
      </c>
      <c r="C134" s="3" t="s">
        <v>49</v>
      </c>
      <c r="D134" s="13"/>
      <c r="E134" s="13"/>
    </row>
    <row r="135" spans="1:8" ht="31.5">
      <c r="A135" s="3" t="s">
        <v>28</v>
      </c>
      <c r="B135" s="50" t="s">
        <v>89</v>
      </c>
      <c r="C135" s="3" t="s">
        <v>49</v>
      </c>
      <c r="D135" s="13"/>
      <c r="E135" s="13"/>
    </row>
    <row r="136" spans="1:8" ht="15.75">
      <c r="A136" s="3"/>
      <c r="B136" s="14"/>
      <c r="C136" s="3"/>
      <c r="D136" s="48"/>
      <c r="E136" s="15"/>
    </row>
    <row r="137" spans="1:8" ht="15.75">
      <c r="A137" s="5" t="s">
        <v>90</v>
      </c>
      <c r="B137" s="7" t="s">
        <v>91</v>
      </c>
      <c r="C137" s="3"/>
      <c r="E137" s="8"/>
    </row>
    <row r="138" spans="1:8" ht="15.75">
      <c r="A138" s="3" t="s">
        <v>35</v>
      </c>
      <c r="B138" s="16" t="s">
        <v>92</v>
      </c>
      <c r="C138" s="3" t="s">
        <v>75</v>
      </c>
      <c r="D138" s="13"/>
      <c r="E138" s="13"/>
    </row>
    <row r="139" spans="1:8" ht="15.75">
      <c r="A139" s="3" t="s">
        <v>93</v>
      </c>
      <c r="B139" s="16" t="s">
        <v>94</v>
      </c>
      <c r="C139" s="3" t="s">
        <v>49</v>
      </c>
      <c r="D139" s="13"/>
      <c r="E139" s="13"/>
    </row>
    <row r="140" spans="1:8" ht="15.75">
      <c r="A140" s="3" t="s">
        <v>95</v>
      </c>
      <c r="B140" s="16" t="s">
        <v>96</v>
      </c>
      <c r="C140" s="3" t="s">
        <v>49</v>
      </c>
      <c r="D140" s="13"/>
      <c r="E140" s="13"/>
    </row>
    <row r="141" spans="1:8" ht="15.75">
      <c r="A141" s="3" t="s">
        <v>97</v>
      </c>
      <c r="B141" s="16" t="s">
        <v>98</v>
      </c>
      <c r="C141" s="3" t="s">
        <v>49</v>
      </c>
      <c r="D141" s="13"/>
      <c r="E141" s="13"/>
    </row>
    <row r="142" spans="1:8" ht="47.25">
      <c r="A142" s="3" t="s">
        <v>99</v>
      </c>
      <c r="B142" s="40" t="s">
        <v>100</v>
      </c>
      <c r="C142" s="3" t="s">
        <v>49</v>
      </c>
      <c r="D142" s="13"/>
      <c r="E142" s="13"/>
    </row>
    <row r="143" spans="1:8" ht="15.75">
      <c r="A143" s="3"/>
      <c r="B143" s="14"/>
      <c r="C143" s="3"/>
      <c r="D143" s="48"/>
      <c r="E143" s="15"/>
    </row>
    <row r="144" spans="1:8" ht="15.75">
      <c r="A144" s="5" t="s">
        <v>102</v>
      </c>
      <c r="B144" s="7" t="s">
        <v>103</v>
      </c>
      <c r="C144" s="3"/>
      <c r="D144" s="13"/>
      <c r="E144" s="8"/>
    </row>
    <row r="145" spans="1:7" ht="15.75">
      <c r="A145" s="3" t="s">
        <v>104</v>
      </c>
      <c r="B145" s="16" t="s">
        <v>105</v>
      </c>
      <c r="C145" s="3" t="s">
        <v>75</v>
      </c>
      <c r="D145" s="13"/>
      <c r="E145" s="13"/>
    </row>
    <row r="146" spans="1:7" ht="15.75">
      <c r="A146" s="3" t="s">
        <v>106</v>
      </c>
      <c r="B146" s="16" t="s">
        <v>107</v>
      </c>
      <c r="C146" s="3" t="s">
        <v>75</v>
      </c>
      <c r="D146" s="13"/>
      <c r="E146" s="13"/>
      <c r="G146">
        <f>1.86+14.85+2.22+3.95+8.01+15.48</f>
        <v>46.370000000000005</v>
      </c>
    </row>
    <row r="147" spans="1:7" ht="15.75">
      <c r="A147" s="3"/>
      <c r="B147" s="14"/>
      <c r="C147" s="3"/>
      <c r="D147" s="19"/>
      <c r="E147" s="15"/>
    </row>
    <row r="148" spans="1:7" ht="15.75">
      <c r="A148" s="5" t="s">
        <v>117</v>
      </c>
      <c r="B148" s="18" t="s">
        <v>118</v>
      </c>
      <c r="C148" s="18"/>
      <c r="D148" s="13"/>
      <c r="E148" s="20"/>
    </row>
    <row r="149" spans="1:7" ht="31.5">
      <c r="A149" s="3" t="s">
        <v>119</v>
      </c>
      <c r="B149" s="40" t="s">
        <v>120</v>
      </c>
      <c r="C149" s="3" t="s">
        <v>44</v>
      </c>
      <c r="D149" s="13"/>
      <c r="E149" s="13"/>
    </row>
    <row r="150" spans="1:7" ht="31.5">
      <c r="A150" s="3" t="s">
        <v>123</v>
      </c>
      <c r="B150" s="40" t="s">
        <v>124</v>
      </c>
      <c r="C150" s="3" t="s">
        <v>125</v>
      </c>
      <c r="D150" s="13"/>
      <c r="E150" s="13"/>
    </row>
    <row r="151" spans="1:7" ht="15.75">
      <c r="A151" s="3" t="s">
        <v>126</v>
      </c>
      <c r="B151" s="16" t="s">
        <v>129</v>
      </c>
      <c r="C151" s="3" t="s">
        <v>125</v>
      </c>
      <c r="D151" s="13"/>
      <c r="E151" s="13"/>
    </row>
    <row r="152" spans="1:7" ht="15.75">
      <c r="A152" s="3" t="s">
        <v>128</v>
      </c>
      <c r="B152" s="40" t="s">
        <v>131</v>
      </c>
      <c r="C152" s="3" t="s">
        <v>110</v>
      </c>
      <c r="D152" s="52"/>
      <c r="E152" s="13"/>
    </row>
    <row r="153" spans="1:7" ht="15.75">
      <c r="A153" s="21"/>
      <c r="B153" s="37"/>
      <c r="C153" s="18"/>
      <c r="D153" s="19"/>
      <c r="E153" s="15"/>
    </row>
    <row r="154" spans="1:7" ht="15.75">
      <c r="A154" s="5" t="s">
        <v>132</v>
      </c>
      <c r="B154" s="18" t="s">
        <v>303</v>
      </c>
      <c r="C154" s="18"/>
      <c r="D154" s="17"/>
      <c r="E154" s="20"/>
    </row>
    <row r="155" spans="1:7" ht="15.75">
      <c r="A155" s="3" t="s">
        <v>310</v>
      </c>
      <c r="B155" s="40" t="s">
        <v>404</v>
      </c>
      <c r="C155" s="57" t="s">
        <v>11</v>
      </c>
      <c r="D155" s="17"/>
      <c r="E155" s="17"/>
    </row>
    <row r="156" spans="1:7" ht="15.75">
      <c r="A156" s="21"/>
      <c r="B156" s="14"/>
      <c r="C156" s="55"/>
      <c r="D156" s="52"/>
      <c r="E156" s="20"/>
    </row>
    <row r="157" spans="1:7" ht="15.75">
      <c r="A157" s="21" t="s">
        <v>147</v>
      </c>
      <c r="B157" s="18" t="s">
        <v>148</v>
      </c>
      <c r="C157" s="55"/>
      <c r="D157" s="52"/>
      <c r="E157" s="20"/>
    </row>
    <row r="158" spans="1:7" ht="15.75">
      <c r="A158" s="56" t="s">
        <v>149</v>
      </c>
      <c r="B158" s="54" t="s">
        <v>150</v>
      </c>
      <c r="C158" s="57" t="s">
        <v>75</v>
      </c>
      <c r="D158" s="52"/>
      <c r="E158" s="52"/>
    </row>
    <row r="159" spans="1:7" ht="15.75">
      <c r="A159" s="18"/>
      <c r="B159" s="14"/>
      <c r="C159" s="55"/>
      <c r="D159" s="52"/>
      <c r="E159" s="19"/>
    </row>
    <row r="160" spans="1:7" ht="15.75">
      <c r="A160" s="21" t="s">
        <v>266</v>
      </c>
      <c r="B160" s="18" t="s">
        <v>213</v>
      </c>
      <c r="C160" s="18"/>
      <c r="D160" s="19"/>
      <c r="E160" s="20"/>
    </row>
    <row r="161" spans="1:7" ht="15.75">
      <c r="A161" s="56" t="s">
        <v>267</v>
      </c>
      <c r="B161" s="62" t="s">
        <v>215</v>
      </c>
      <c r="C161" s="10" t="s">
        <v>44</v>
      </c>
      <c r="D161" s="52"/>
      <c r="E161" s="11"/>
      <c r="G161" s="63"/>
    </row>
    <row r="162" spans="1:7" ht="15.75">
      <c r="A162" s="56" t="s">
        <v>268</v>
      </c>
      <c r="B162" s="64" t="s">
        <v>217</v>
      </c>
      <c r="C162" s="10" t="s">
        <v>44</v>
      </c>
      <c r="D162" s="52"/>
      <c r="E162" s="11"/>
      <c r="G162" s="63"/>
    </row>
    <row r="163" spans="1:7" ht="15.75">
      <c r="A163" s="56" t="s">
        <v>271</v>
      </c>
      <c r="B163" s="64" t="s">
        <v>283</v>
      </c>
      <c r="C163" s="10" t="s">
        <v>44</v>
      </c>
      <c r="D163" s="52"/>
      <c r="E163" s="11"/>
    </row>
    <row r="164" spans="1:7" ht="15.75">
      <c r="A164" s="56" t="s">
        <v>273</v>
      </c>
      <c r="B164" s="62" t="s">
        <v>221</v>
      </c>
      <c r="C164" s="10" t="s">
        <v>44</v>
      </c>
      <c r="D164" s="13"/>
      <c r="E164" s="11"/>
    </row>
    <row r="165" spans="1:7" ht="15.75">
      <c r="A165" s="21"/>
      <c r="B165" s="14"/>
      <c r="C165" s="18"/>
      <c r="D165" s="19"/>
      <c r="E165" s="20"/>
    </row>
    <row r="166" spans="1:7" ht="15.75">
      <c r="A166" s="3"/>
      <c r="B166" s="37"/>
      <c r="C166" s="3"/>
      <c r="D166" s="13"/>
      <c r="E166" s="6"/>
    </row>
    <row r="167" spans="1:7" ht="15.75">
      <c r="A167" s="21"/>
      <c r="B167" s="18"/>
      <c r="C167" s="18"/>
      <c r="D167" s="19"/>
      <c r="E167" s="20"/>
    </row>
    <row r="169" spans="1:7" ht="15.75">
      <c r="A169" s="95" t="s">
        <v>405</v>
      </c>
      <c r="B169" s="95"/>
      <c r="C169" s="95"/>
      <c r="D169" s="95"/>
      <c r="E169" s="95"/>
    </row>
    <row r="171" spans="1:7" ht="31.5">
      <c r="A171" s="5" t="s">
        <v>39</v>
      </c>
      <c r="B171" s="5" t="s">
        <v>40</v>
      </c>
      <c r="C171" s="5" t="s">
        <v>41</v>
      </c>
      <c r="D171" s="91" t="s">
        <v>5</v>
      </c>
      <c r="E171" s="91" t="s">
        <v>6</v>
      </c>
    </row>
    <row r="172" spans="1:7" ht="15.75">
      <c r="A172" s="5" t="s">
        <v>7</v>
      </c>
      <c r="B172" s="7" t="s">
        <v>42</v>
      </c>
      <c r="C172" s="3"/>
      <c r="D172" s="8"/>
      <c r="E172" s="8"/>
    </row>
    <row r="173" spans="1:7" ht="15.75">
      <c r="A173" s="9" t="s">
        <v>9</v>
      </c>
      <c r="B173" s="10" t="s">
        <v>43</v>
      </c>
      <c r="C173" s="3" t="s">
        <v>44</v>
      </c>
      <c r="D173" s="11"/>
      <c r="E173" s="11"/>
    </row>
    <row r="174" spans="1:7" ht="63">
      <c r="A174" s="9" t="s">
        <v>45</v>
      </c>
      <c r="B174" s="12" t="s">
        <v>46</v>
      </c>
      <c r="C174" s="9" t="s">
        <v>16</v>
      </c>
      <c r="D174" s="13"/>
      <c r="E174" s="17"/>
    </row>
    <row r="175" spans="1:7" ht="15.75">
      <c r="A175" s="9" t="s">
        <v>47</v>
      </c>
      <c r="B175" s="10" t="s">
        <v>48</v>
      </c>
      <c r="C175" s="3" t="s">
        <v>49</v>
      </c>
      <c r="D175" s="13"/>
      <c r="E175" s="11"/>
    </row>
    <row r="176" spans="1:7" ht="15.75">
      <c r="A176" s="9" t="s">
        <v>50</v>
      </c>
      <c r="B176" s="10" t="s">
        <v>51</v>
      </c>
      <c r="C176" s="3" t="s">
        <v>49</v>
      </c>
      <c r="D176" s="13"/>
      <c r="E176" s="11"/>
    </row>
    <row r="177" spans="1:12" ht="15.75">
      <c r="A177" s="9" t="s">
        <v>53</v>
      </c>
      <c r="B177" s="10" t="s">
        <v>54</v>
      </c>
      <c r="C177" s="3" t="s">
        <v>49</v>
      </c>
      <c r="D177" s="13"/>
      <c r="E177" s="11"/>
    </row>
    <row r="178" spans="1:12" ht="15.75">
      <c r="A178" s="9" t="s">
        <v>55</v>
      </c>
      <c r="B178" s="10" t="s">
        <v>56</v>
      </c>
      <c r="C178" s="3" t="s">
        <v>49</v>
      </c>
      <c r="D178" s="13"/>
      <c r="E178" s="11"/>
    </row>
    <row r="179" spans="1:12" ht="15.75">
      <c r="A179" s="3"/>
      <c r="B179" s="14"/>
      <c r="C179" s="3"/>
      <c r="D179" s="8"/>
      <c r="E179" s="15"/>
      <c r="G179" s="47" t="s">
        <v>57</v>
      </c>
      <c r="H179" s="47" t="s">
        <v>58</v>
      </c>
      <c r="I179" s="47" t="s">
        <v>351</v>
      </c>
      <c r="J179" s="47" t="s">
        <v>352</v>
      </c>
      <c r="K179" s="47" t="s">
        <v>353</v>
      </c>
    </row>
    <row r="180" spans="1:12" ht="15.75">
      <c r="A180" s="5" t="s">
        <v>12</v>
      </c>
      <c r="B180" s="7" t="s">
        <v>61</v>
      </c>
      <c r="C180" s="3"/>
      <c r="D180" s="8"/>
      <c r="E180" s="8"/>
      <c r="G180" s="47">
        <f>2.04+2.04</f>
        <v>4.08</v>
      </c>
      <c r="H180" s="47"/>
      <c r="I180" s="47">
        <v>4.97</v>
      </c>
      <c r="J180" s="47"/>
    </row>
    <row r="181" spans="1:12" ht="31.5">
      <c r="A181" s="3" t="s">
        <v>14</v>
      </c>
      <c r="B181" s="40" t="s">
        <v>402</v>
      </c>
      <c r="C181" s="3" t="s">
        <v>49</v>
      </c>
      <c r="D181" s="13"/>
      <c r="E181" s="13"/>
      <c r="G181" s="47">
        <f>+G180+I180</f>
        <v>9.0500000000000007</v>
      </c>
      <c r="H181" s="47"/>
    </row>
    <row r="182" spans="1:12" ht="31.5">
      <c r="A182" s="3" t="s">
        <v>17</v>
      </c>
      <c r="B182" s="40" t="s">
        <v>67</v>
      </c>
      <c r="C182" s="3" t="s">
        <v>49</v>
      </c>
      <c r="D182" s="13"/>
      <c r="E182" s="13"/>
      <c r="G182" s="47"/>
      <c r="H182" s="47"/>
    </row>
    <row r="183" spans="1:12" ht="15.75">
      <c r="A183" s="3" t="s">
        <v>66</v>
      </c>
      <c r="B183" s="16" t="s">
        <v>406</v>
      </c>
      <c r="C183" s="3" t="s">
        <v>49</v>
      </c>
      <c r="D183" s="13"/>
      <c r="E183" s="13"/>
      <c r="G183" s="47" t="s">
        <v>70</v>
      </c>
      <c r="H183" s="47" t="s">
        <v>71</v>
      </c>
      <c r="I183" s="47" t="s">
        <v>72</v>
      </c>
      <c r="J183" s="47" t="s">
        <v>321</v>
      </c>
      <c r="K183" s="47" t="s">
        <v>354</v>
      </c>
      <c r="L183" s="47" t="s">
        <v>355</v>
      </c>
    </row>
    <row r="184" spans="1:12" ht="15.75">
      <c r="A184" s="3" t="s">
        <v>68</v>
      </c>
      <c r="B184" s="16" t="s">
        <v>74</v>
      </c>
      <c r="C184" s="3" t="s">
        <v>75</v>
      </c>
      <c r="D184" s="13"/>
      <c r="E184" s="13"/>
      <c r="G184" s="47"/>
      <c r="H184" s="47"/>
      <c r="I184" s="47"/>
      <c r="J184" s="47"/>
    </row>
    <row r="185" spans="1:12" ht="15.75">
      <c r="A185" s="3" t="s">
        <v>73</v>
      </c>
      <c r="B185" s="16" t="s">
        <v>403</v>
      </c>
      <c r="C185" s="3" t="s">
        <v>75</v>
      </c>
      <c r="D185" s="13"/>
      <c r="E185" s="13"/>
      <c r="G185" s="47"/>
      <c r="H185" s="47"/>
    </row>
    <row r="186" spans="1:12" ht="15.75">
      <c r="A186" s="3" t="s">
        <v>76</v>
      </c>
      <c r="B186" s="16" t="s">
        <v>77</v>
      </c>
      <c r="C186" s="3" t="s">
        <v>49</v>
      </c>
      <c r="D186" s="13"/>
      <c r="E186" s="13"/>
      <c r="G186" s="47" t="s">
        <v>277</v>
      </c>
      <c r="H186" s="47"/>
    </row>
    <row r="187" spans="1:12" ht="15.75">
      <c r="A187" s="3" t="s">
        <v>78</v>
      </c>
      <c r="B187" s="16" t="s">
        <v>79</v>
      </c>
      <c r="C187" s="3" t="s">
        <v>49</v>
      </c>
      <c r="D187" s="13"/>
      <c r="E187" s="13"/>
      <c r="G187" s="47"/>
      <c r="H187" s="47" t="s">
        <v>407</v>
      </c>
    </row>
    <row r="188" spans="1:12" ht="15.75">
      <c r="A188" s="3" t="s">
        <v>82</v>
      </c>
      <c r="B188" s="40" t="s">
        <v>408</v>
      </c>
      <c r="C188" s="3" t="s">
        <v>49</v>
      </c>
      <c r="D188" s="13"/>
      <c r="E188" s="13"/>
      <c r="G188" s="47"/>
      <c r="H188" s="47"/>
    </row>
    <row r="189" spans="1:12" ht="15.75">
      <c r="A189" s="3"/>
      <c r="B189" s="14"/>
      <c r="C189" s="3"/>
      <c r="D189" s="4"/>
      <c r="E189" s="15"/>
    </row>
    <row r="190" spans="1:12" ht="15.75">
      <c r="A190" s="5" t="s">
        <v>20</v>
      </c>
      <c r="B190" s="49" t="s">
        <v>86</v>
      </c>
      <c r="C190" s="3"/>
      <c r="D190" s="13"/>
      <c r="E190" s="8"/>
    </row>
    <row r="191" spans="1:12" ht="31.5">
      <c r="A191" s="3" t="s">
        <v>22</v>
      </c>
      <c r="B191" s="50" t="s">
        <v>87</v>
      </c>
      <c r="C191" s="3" t="s">
        <v>44</v>
      </c>
      <c r="D191" s="13"/>
      <c r="E191" s="13"/>
    </row>
    <row r="192" spans="1:12" ht="15.75">
      <c r="A192" s="3" t="s">
        <v>25</v>
      </c>
      <c r="B192" s="16" t="s">
        <v>88</v>
      </c>
      <c r="C192" s="3" t="s">
        <v>49</v>
      </c>
      <c r="D192" s="13"/>
      <c r="E192" s="13"/>
    </row>
    <row r="193" spans="1:7" ht="31.5">
      <c r="A193" s="3" t="s">
        <v>28</v>
      </c>
      <c r="B193" s="50" t="s">
        <v>89</v>
      </c>
      <c r="C193" s="3" t="s">
        <v>49</v>
      </c>
      <c r="D193" s="13"/>
      <c r="E193" s="13"/>
    </row>
    <row r="194" spans="1:7" ht="15.75">
      <c r="A194" s="3"/>
      <c r="B194" s="14"/>
      <c r="C194" s="3"/>
      <c r="D194" s="48"/>
      <c r="E194" s="15"/>
    </row>
    <row r="195" spans="1:7" ht="15.75">
      <c r="A195" s="5" t="s">
        <v>90</v>
      </c>
      <c r="B195" s="7" t="s">
        <v>91</v>
      </c>
      <c r="C195" s="3"/>
      <c r="E195" s="8"/>
    </row>
    <row r="196" spans="1:7" ht="15.75">
      <c r="A196" s="3" t="s">
        <v>93</v>
      </c>
      <c r="B196" s="16" t="s">
        <v>92</v>
      </c>
      <c r="C196" s="3" t="s">
        <v>75</v>
      </c>
      <c r="D196" s="13"/>
      <c r="E196" s="13"/>
      <c r="G196">
        <f>10.7+1.8</f>
        <v>12.5</v>
      </c>
    </row>
    <row r="197" spans="1:7" ht="15.75">
      <c r="A197" s="3" t="s">
        <v>97</v>
      </c>
      <c r="B197" s="16" t="s">
        <v>94</v>
      </c>
      <c r="C197" s="3" t="s">
        <v>49</v>
      </c>
      <c r="D197" s="13"/>
      <c r="E197" s="13"/>
    </row>
    <row r="198" spans="1:7" ht="15.75">
      <c r="A198" s="3" t="s">
        <v>235</v>
      </c>
      <c r="B198" s="16" t="s">
        <v>98</v>
      </c>
      <c r="C198" s="3" t="s">
        <v>49</v>
      </c>
      <c r="D198" s="13"/>
      <c r="E198" s="13"/>
    </row>
    <row r="199" spans="1:7" ht="15.75">
      <c r="A199" s="3" t="s">
        <v>409</v>
      </c>
      <c r="B199" s="16" t="s">
        <v>410</v>
      </c>
      <c r="C199" s="3" t="s">
        <v>49</v>
      </c>
      <c r="D199" s="13"/>
      <c r="E199" s="13"/>
    </row>
    <row r="200" spans="1:7" ht="15.75">
      <c r="A200" s="3"/>
      <c r="B200" s="14"/>
      <c r="C200" s="3"/>
      <c r="D200" s="48"/>
      <c r="E200" s="15"/>
    </row>
    <row r="201" spans="1:7" ht="15.75">
      <c r="A201" s="5" t="s">
        <v>102</v>
      </c>
      <c r="B201" s="7" t="s">
        <v>103</v>
      </c>
      <c r="C201" s="3"/>
      <c r="D201" s="13"/>
      <c r="E201" s="8"/>
    </row>
    <row r="202" spans="1:7" ht="15.75">
      <c r="A202" s="3" t="s">
        <v>104</v>
      </c>
      <c r="B202" s="16" t="s">
        <v>411</v>
      </c>
      <c r="C202" s="3" t="s">
        <v>75</v>
      </c>
      <c r="D202" s="13"/>
      <c r="E202" s="13"/>
    </row>
    <row r="203" spans="1:7" ht="15.75">
      <c r="A203" s="3" t="s">
        <v>106</v>
      </c>
      <c r="B203" s="16" t="s">
        <v>105</v>
      </c>
      <c r="C203" s="3" t="s">
        <v>75</v>
      </c>
      <c r="D203" s="13"/>
      <c r="E203" s="13"/>
    </row>
    <row r="204" spans="1:7" ht="15.75">
      <c r="A204" s="3" t="s">
        <v>108</v>
      </c>
      <c r="B204" s="16" t="s">
        <v>107</v>
      </c>
      <c r="C204" s="3" t="s">
        <v>75</v>
      </c>
      <c r="D204" s="13"/>
      <c r="E204" s="13"/>
      <c r="G204">
        <f>1.86+14.85+2.22+3.95+8.01+15.48</f>
        <v>46.370000000000005</v>
      </c>
    </row>
    <row r="205" spans="1:7" ht="31.5">
      <c r="A205" s="3" t="s">
        <v>412</v>
      </c>
      <c r="B205" s="51" t="s">
        <v>413</v>
      </c>
      <c r="C205" s="3" t="s">
        <v>75</v>
      </c>
      <c r="D205" s="13"/>
      <c r="E205" s="13"/>
    </row>
    <row r="206" spans="1:7" ht="15.75">
      <c r="A206" s="3"/>
      <c r="B206" s="14"/>
      <c r="C206" s="3"/>
      <c r="D206" s="19"/>
      <c r="E206" s="15"/>
    </row>
    <row r="207" spans="1:7" ht="15.75">
      <c r="A207" s="5" t="s">
        <v>117</v>
      </c>
      <c r="B207" s="18" t="s">
        <v>118</v>
      </c>
      <c r="C207" s="18"/>
      <c r="D207" s="13"/>
      <c r="E207" s="20"/>
    </row>
    <row r="208" spans="1:7" ht="31.5">
      <c r="A208" s="3" t="s">
        <v>119</v>
      </c>
      <c r="B208" s="40" t="s">
        <v>120</v>
      </c>
      <c r="C208" s="3" t="s">
        <v>44</v>
      </c>
      <c r="D208" s="13"/>
      <c r="E208" s="13"/>
    </row>
    <row r="209" spans="1:5" ht="31.5">
      <c r="A209" s="3" t="s">
        <v>126</v>
      </c>
      <c r="B209" s="40" t="s">
        <v>124</v>
      </c>
      <c r="C209" s="3" t="s">
        <v>125</v>
      </c>
      <c r="D209" s="13"/>
      <c r="E209" s="13"/>
    </row>
    <row r="210" spans="1:5" ht="15.75">
      <c r="A210" s="3" t="s">
        <v>414</v>
      </c>
      <c r="B210" s="16" t="s">
        <v>129</v>
      </c>
      <c r="C210" s="3" t="s">
        <v>125</v>
      </c>
      <c r="D210" s="13"/>
      <c r="E210" s="13"/>
    </row>
    <row r="211" spans="1:5" ht="15.75">
      <c r="A211" s="3" t="s">
        <v>415</v>
      </c>
      <c r="B211" s="40" t="s">
        <v>131</v>
      </c>
      <c r="C211" s="3" t="s">
        <v>110</v>
      </c>
      <c r="D211" s="13"/>
      <c r="E211" s="13"/>
    </row>
    <row r="212" spans="1:5" ht="15.75">
      <c r="A212" s="21"/>
      <c r="B212" s="37"/>
      <c r="C212" s="18"/>
      <c r="D212" s="19"/>
      <c r="E212" s="15"/>
    </row>
    <row r="213" spans="1:5" ht="15.75">
      <c r="A213" s="5" t="s">
        <v>132</v>
      </c>
      <c r="B213" s="18" t="s">
        <v>303</v>
      </c>
      <c r="C213" s="18"/>
      <c r="D213" s="17"/>
      <c r="E213" s="20"/>
    </row>
    <row r="214" spans="1:5" ht="15.75">
      <c r="A214" s="3" t="s">
        <v>370</v>
      </c>
      <c r="B214" s="53" t="s">
        <v>416</v>
      </c>
      <c r="C214" s="57" t="s">
        <v>11</v>
      </c>
      <c r="D214" s="17"/>
      <c r="E214" s="17"/>
    </row>
    <row r="215" spans="1:5" ht="15.75">
      <c r="A215" s="21"/>
      <c r="B215" s="14"/>
      <c r="C215" s="55"/>
      <c r="D215" s="52"/>
      <c r="E215" s="20"/>
    </row>
    <row r="216" spans="1:5" ht="15.75">
      <c r="A216" s="5" t="s">
        <v>417</v>
      </c>
      <c r="B216" s="18" t="s">
        <v>418</v>
      </c>
      <c r="C216" s="55"/>
      <c r="E216" s="20"/>
    </row>
    <row r="217" spans="1:5" ht="15.75">
      <c r="A217" s="72" t="s">
        <v>216</v>
      </c>
      <c r="B217" s="10" t="s">
        <v>419</v>
      </c>
      <c r="C217" s="57" t="s">
        <v>11</v>
      </c>
      <c r="D217" s="52"/>
      <c r="E217" s="17"/>
    </row>
    <row r="218" spans="1:5" ht="15.75">
      <c r="A218" s="72" t="s">
        <v>420</v>
      </c>
      <c r="B218" s="10" t="s">
        <v>312</v>
      </c>
      <c r="C218" s="57" t="s">
        <v>11</v>
      </c>
      <c r="D218" s="52"/>
      <c r="E218" s="17"/>
    </row>
    <row r="219" spans="1:5" ht="15.75">
      <c r="A219" s="21"/>
      <c r="B219" s="14"/>
      <c r="C219" s="18"/>
      <c r="D219" s="19"/>
      <c r="E219" s="20"/>
    </row>
    <row r="220" spans="1:5" ht="15.75">
      <c r="A220" s="5" t="s">
        <v>421</v>
      </c>
      <c r="B220" s="18" t="s">
        <v>422</v>
      </c>
      <c r="C220" s="18"/>
      <c r="D220" s="19"/>
      <c r="E220" s="20"/>
    </row>
    <row r="221" spans="1:5" ht="63">
      <c r="A221" s="72" t="s">
        <v>423</v>
      </c>
      <c r="B221" s="54" t="s">
        <v>424</v>
      </c>
      <c r="C221" s="16" t="s">
        <v>16</v>
      </c>
      <c r="D221" s="13"/>
      <c r="E221" s="17"/>
    </row>
    <row r="222" spans="1:5" ht="15.75">
      <c r="A222" s="56" t="s">
        <v>425</v>
      </c>
      <c r="B222" s="10" t="s">
        <v>426</v>
      </c>
      <c r="C222" s="10" t="s">
        <v>11</v>
      </c>
      <c r="D222" s="52"/>
      <c r="E222" s="11"/>
    </row>
    <row r="223" spans="1:5" ht="15.75">
      <c r="A223" s="21"/>
      <c r="B223" s="14"/>
      <c r="C223" s="18"/>
      <c r="D223" s="19"/>
      <c r="E223" s="20"/>
    </row>
    <row r="224" spans="1:5" ht="15.75">
      <c r="A224" s="21" t="s">
        <v>266</v>
      </c>
      <c r="B224" s="18" t="s">
        <v>213</v>
      </c>
      <c r="C224" s="18"/>
      <c r="D224" s="19"/>
      <c r="E224" s="20"/>
    </row>
    <row r="225" spans="1:7" ht="15.75">
      <c r="A225" s="56" t="s">
        <v>267</v>
      </c>
      <c r="B225" s="62" t="s">
        <v>215</v>
      </c>
      <c r="C225" s="10" t="s">
        <v>44</v>
      </c>
      <c r="D225" s="52"/>
      <c r="E225" s="11"/>
      <c r="G225" s="63"/>
    </row>
    <row r="226" spans="1:7" ht="15.75">
      <c r="A226" s="56" t="s">
        <v>273</v>
      </c>
      <c r="B226" s="62" t="s">
        <v>427</v>
      </c>
      <c r="C226" s="10" t="s">
        <v>44</v>
      </c>
      <c r="D226" s="13"/>
      <c r="E226" s="11"/>
    </row>
    <row r="227" spans="1:7" ht="15.75">
      <c r="A227" s="21"/>
      <c r="B227" s="14"/>
      <c r="C227" s="18"/>
      <c r="D227" s="19"/>
      <c r="E227" s="20"/>
    </row>
    <row r="228" spans="1:7" ht="15.75">
      <c r="A228" s="3"/>
      <c r="B228" s="37"/>
      <c r="C228" s="3"/>
      <c r="D228" s="13"/>
      <c r="E228" s="6"/>
    </row>
    <row r="229" spans="1:7" ht="15.75">
      <c r="A229" s="21"/>
      <c r="B229" s="18"/>
      <c r="C229" s="18"/>
      <c r="D229" s="19"/>
      <c r="E229" s="20"/>
    </row>
  </sheetData>
  <mergeCells count="4">
    <mergeCell ref="A3:E3"/>
    <mergeCell ref="A169:E169"/>
    <mergeCell ref="A112:E112"/>
    <mergeCell ref="A1:E1"/>
  </mergeCells>
  <phoneticPr fontId="8"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91342-5EFF-478F-9047-6DA37C462CA7}">
  <dimension ref="A1:L62"/>
  <sheetViews>
    <sheetView topLeftCell="A52" workbookViewId="0">
      <selection sqref="A1:E58"/>
    </sheetView>
  </sheetViews>
  <sheetFormatPr defaultColWidth="11.5703125" defaultRowHeight="15"/>
  <cols>
    <col min="1" max="1" width="4.28515625" customWidth="1"/>
    <col min="2" max="2" width="43.7109375" customWidth="1"/>
    <col min="3" max="3" width="5" customWidth="1"/>
    <col min="4" max="4" width="11.85546875" customWidth="1"/>
    <col min="5" max="5" width="13.5703125" customWidth="1"/>
    <col min="6" max="6" width="0.140625" customWidth="1"/>
    <col min="7" max="8" width="11.5703125" hidden="1" customWidth="1"/>
    <col min="9" max="10" width="11.42578125" hidden="1" customWidth="1"/>
    <col min="11" max="12" width="11.5703125" hidden="1" customWidth="1"/>
  </cols>
  <sheetData>
    <row r="1" spans="1:11" ht="15.75">
      <c r="A1" s="95" t="s">
        <v>0</v>
      </c>
      <c r="B1" s="95"/>
      <c r="C1" s="95"/>
      <c r="D1" s="95"/>
      <c r="E1" s="95"/>
    </row>
    <row r="2" spans="1:11" ht="15.75">
      <c r="A2" s="67"/>
      <c r="B2" s="67"/>
      <c r="C2" s="67"/>
      <c r="D2" s="67"/>
      <c r="E2" s="67"/>
    </row>
    <row r="3" spans="1:11" ht="15.75">
      <c r="A3" s="95" t="s">
        <v>432</v>
      </c>
      <c r="B3" s="95"/>
      <c r="C3" s="95"/>
      <c r="D3" s="95"/>
      <c r="E3" s="95"/>
    </row>
    <row r="5" spans="1:11" ht="31.5">
      <c r="A5" s="5" t="s">
        <v>39</v>
      </c>
      <c r="B5" s="5" t="s">
        <v>40</v>
      </c>
      <c r="C5" s="5" t="s">
        <v>41</v>
      </c>
      <c r="D5" s="91" t="s">
        <v>5</v>
      </c>
      <c r="E5" s="91" t="s">
        <v>6</v>
      </c>
    </row>
    <row r="6" spans="1:11" ht="15.75">
      <c r="A6" s="5" t="s">
        <v>7</v>
      </c>
      <c r="B6" s="7" t="s">
        <v>42</v>
      </c>
      <c r="C6" s="3"/>
      <c r="D6" s="8"/>
      <c r="E6" s="8"/>
    </row>
    <row r="7" spans="1:11" ht="15.75">
      <c r="A7" s="9" t="s">
        <v>9</v>
      </c>
      <c r="B7" s="10" t="s">
        <v>43</v>
      </c>
      <c r="C7" s="3" t="s">
        <v>44</v>
      </c>
      <c r="D7" s="11"/>
      <c r="E7" s="11"/>
    </row>
    <row r="8" spans="1:11" ht="63">
      <c r="A8" s="9" t="s">
        <v>45</v>
      </c>
      <c r="B8" s="12" t="s">
        <v>46</v>
      </c>
      <c r="C8" s="9" t="s">
        <v>16</v>
      </c>
      <c r="D8" s="13"/>
      <c r="E8" s="17"/>
    </row>
    <row r="9" spans="1:11" ht="15.75">
      <c r="A9" s="9" t="s">
        <v>47</v>
      </c>
      <c r="B9" s="10" t="s">
        <v>48</v>
      </c>
      <c r="C9" s="3" t="s">
        <v>49</v>
      </c>
      <c r="D9" s="13"/>
      <c r="E9" s="11"/>
    </row>
    <row r="10" spans="1:11" ht="15.75">
      <c r="A10" s="9" t="s">
        <v>50</v>
      </c>
      <c r="B10" s="10" t="s">
        <v>51</v>
      </c>
      <c r="C10" s="3" t="s">
        <v>49</v>
      </c>
      <c r="D10" s="13"/>
      <c r="E10" s="11"/>
    </row>
    <row r="11" spans="1:11" ht="15.75">
      <c r="A11" s="9" t="s">
        <v>53</v>
      </c>
      <c r="B11" s="10" t="s">
        <v>54</v>
      </c>
      <c r="C11" s="3" t="s">
        <v>49</v>
      </c>
      <c r="D11" s="13"/>
      <c r="E11" s="11"/>
    </row>
    <row r="12" spans="1:11" ht="15.75">
      <c r="A12" s="9" t="s">
        <v>55</v>
      </c>
      <c r="B12" s="10" t="s">
        <v>56</v>
      </c>
      <c r="C12" s="3" t="s">
        <v>49</v>
      </c>
      <c r="D12" s="13"/>
      <c r="E12" s="11"/>
    </row>
    <row r="13" spans="1:11" ht="15.75">
      <c r="A13" s="3"/>
      <c r="B13" s="14"/>
      <c r="C13" s="3"/>
      <c r="D13" s="8"/>
      <c r="E13" s="15"/>
      <c r="G13" s="47" t="s">
        <v>57</v>
      </c>
      <c r="H13" s="47" t="s">
        <v>58</v>
      </c>
      <c r="I13" s="47" t="s">
        <v>351</v>
      </c>
      <c r="J13" s="47" t="s">
        <v>352</v>
      </c>
      <c r="K13" s="47" t="s">
        <v>353</v>
      </c>
    </row>
    <row r="14" spans="1:11" ht="15.75">
      <c r="A14" s="5" t="s">
        <v>12</v>
      </c>
      <c r="B14" s="7" t="s">
        <v>61</v>
      </c>
      <c r="C14" s="3"/>
      <c r="D14" s="8"/>
      <c r="E14" s="8"/>
      <c r="G14" s="47">
        <f>2.04+2.04</f>
        <v>4.08</v>
      </c>
      <c r="H14" s="47"/>
      <c r="I14" s="47">
        <v>4.97</v>
      </c>
      <c r="J14" s="47"/>
    </row>
    <row r="15" spans="1:11" ht="31.5">
      <c r="A15" s="3" t="s">
        <v>14</v>
      </c>
      <c r="B15" s="40" t="s">
        <v>402</v>
      </c>
      <c r="C15" s="3" t="s">
        <v>49</v>
      </c>
      <c r="D15" s="13"/>
      <c r="E15" s="13"/>
      <c r="G15" s="47">
        <f>+G14+I14</f>
        <v>9.0500000000000007</v>
      </c>
      <c r="H15" s="47"/>
    </row>
    <row r="16" spans="1:11" ht="31.5">
      <c r="A16" s="3" t="s">
        <v>17</v>
      </c>
      <c r="B16" s="40" t="s">
        <v>67</v>
      </c>
      <c r="C16" s="3" t="s">
        <v>49</v>
      </c>
      <c r="D16" s="13"/>
      <c r="E16" s="13"/>
      <c r="G16" s="47"/>
      <c r="H16" s="47"/>
    </row>
    <row r="17" spans="1:12" ht="15.75">
      <c r="A17" s="3" t="s">
        <v>66</v>
      </c>
      <c r="B17" s="16" t="s">
        <v>406</v>
      </c>
      <c r="C17" s="3" t="s">
        <v>49</v>
      </c>
      <c r="D17" s="13"/>
      <c r="E17" s="13"/>
      <c r="G17" s="47" t="s">
        <v>70</v>
      </c>
      <c r="H17" s="47" t="s">
        <v>71</v>
      </c>
      <c r="I17" s="47" t="s">
        <v>72</v>
      </c>
      <c r="J17" s="47" t="s">
        <v>321</v>
      </c>
      <c r="K17" s="47" t="s">
        <v>354</v>
      </c>
      <c r="L17" s="47" t="s">
        <v>355</v>
      </c>
    </row>
    <row r="18" spans="1:12" ht="15.75">
      <c r="A18" s="3" t="s">
        <v>73</v>
      </c>
      <c r="B18" s="16" t="s">
        <v>403</v>
      </c>
      <c r="C18" s="3" t="s">
        <v>75</v>
      </c>
      <c r="D18" s="13"/>
      <c r="E18" s="13"/>
      <c r="G18" s="47"/>
      <c r="H18" s="47"/>
    </row>
    <row r="19" spans="1:12" ht="15.75">
      <c r="A19" s="3" t="s">
        <v>76</v>
      </c>
      <c r="B19" s="16" t="s">
        <v>77</v>
      </c>
      <c r="C19" s="3" t="s">
        <v>49</v>
      </c>
      <c r="D19" s="13"/>
      <c r="E19" s="13"/>
      <c r="G19" s="47" t="s">
        <v>277</v>
      </c>
      <c r="H19" s="47"/>
    </row>
    <row r="20" spans="1:12" ht="15.75">
      <c r="A20" s="3" t="s">
        <v>78</v>
      </c>
      <c r="B20" s="16" t="s">
        <v>79</v>
      </c>
      <c r="C20" s="3" t="s">
        <v>49</v>
      </c>
      <c r="D20" s="13"/>
      <c r="E20" s="13"/>
      <c r="G20" s="47"/>
      <c r="H20" s="47" t="s">
        <v>407</v>
      </c>
    </row>
    <row r="21" spans="1:12" ht="15.75">
      <c r="A21" s="3" t="s">
        <v>82</v>
      </c>
      <c r="B21" s="40" t="s">
        <v>408</v>
      </c>
      <c r="C21" s="3" t="s">
        <v>49</v>
      </c>
      <c r="D21" s="13"/>
      <c r="E21" s="13"/>
      <c r="G21" s="47"/>
      <c r="H21" s="47"/>
    </row>
    <row r="22" spans="1:12" ht="15.75">
      <c r="A22" s="3"/>
      <c r="B22" s="14"/>
      <c r="C22" s="3"/>
      <c r="D22" s="4"/>
      <c r="E22" s="15"/>
      <c r="G22">
        <f>3.05*9</f>
        <v>27.45</v>
      </c>
      <c r="I22" t="s">
        <v>433</v>
      </c>
    </row>
    <row r="23" spans="1:12" ht="15.75">
      <c r="A23" s="5" t="s">
        <v>20</v>
      </c>
      <c r="B23" s="49" t="s">
        <v>86</v>
      </c>
      <c r="C23" s="3"/>
      <c r="D23" s="13"/>
      <c r="E23" s="8"/>
      <c r="I23">
        <f>18.2+1.9+1.9+1.9+1.9+1.9</f>
        <v>27.699999999999992</v>
      </c>
    </row>
    <row r="24" spans="1:12" ht="31.5">
      <c r="A24" s="3" t="s">
        <v>22</v>
      </c>
      <c r="B24" s="50" t="s">
        <v>87</v>
      </c>
      <c r="C24" s="3" t="s">
        <v>44</v>
      </c>
      <c r="D24" s="13"/>
      <c r="E24" s="13"/>
    </row>
    <row r="25" spans="1:12" ht="15.75">
      <c r="A25" s="3" t="s">
        <v>25</v>
      </c>
      <c r="B25" s="16" t="s">
        <v>88</v>
      </c>
      <c r="C25" s="3" t="s">
        <v>49</v>
      </c>
      <c r="D25" s="13"/>
      <c r="E25" s="13"/>
      <c r="J25">
        <f>3.05*9</f>
        <v>27.45</v>
      </c>
    </row>
    <row r="26" spans="1:12" ht="31.5">
      <c r="A26" s="3" t="s">
        <v>28</v>
      </c>
      <c r="B26" s="50" t="s">
        <v>89</v>
      </c>
      <c r="C26" s="3" t="s">
        <v>49</v>
      </c>
      <c r="D26" s="13"/>
      <c r="E26" s="13"/>
      <c r="J26">
        <f>6.9*2</f>
        <v>13.8</v>
      </c>
    </row>
    <row r="27" spans="1:12" ht="15.75">
      <c r="A27" s="3"/>
      <c r="B27" s="14"/>
      <c r="C27" s="3"/>
      <c r="D27" s="48"/>
      <c r="E27" s="15"/>
      <c r="J27">
        <f>+J25+J26</f>
        <v>41.25</v>
      </c>
    </row>
    <row r="28" spans="1:12" ht="15.75">
      <c r="A28" s="5" t="s">
        <v>90</v>
      </c>
      <c r="B28" s="7" t="s">
        <v>91</v>
      </c>
      <c r="C28" s="3"/>
      <c r="E28" s="8"/>
    </row>
    <row r="29" spans="1:12" ht="15.75">
      <c r="A29" s="3" t="s">
        <v>93</v>
      </c>
      <c r="B29" s="16" t="s">
        <v>92</v>
      </c>
      <c r="C29" s="3" t="s">
        <v>75</v>
      </c>
      <c r="D29" s="13"/>
      <c r="E29" s="13"/>
      <c r="G29">
        <f>10.7+1.8</f>
        <v>12.5</v>
      </c>
    </row>
    <row r="30" spans="1:12" ht="15.75">
      <c r="A30" s="3" t="s">
        <v>97</v>
      </c>
      <c r="B30" s="16" t="s">
        <v>94</v>
      </c>
      <c r="C30" s="3" t="s">
        <v>49</v>
      </c>
      <c r="D30" s="13"/>
      <c r="E30" s="13"/>
    </row>
    <row r="31" spans="1:12" ht="15.75">
      <c r="A31" s="3" t="s">
        <v>235</v>
      </c>
      <c r="B31" s="16" t="s">
        <v>98</v>
      </c>
      <c r="C31" s="3" t="s">
        <v>49</v>
      </c>
      <c r="D31" s="13"/>
      <c r="E31" s="13"/>
    </row>
    <row r="32" spans="1:12" ht="47.25">
      <c r="A32" s="3" t="s">
        <v>409</v>
      </c>
      <c r="B32" s="40" t="s">
        <v>100</v>
      </c>
      <c r="C32" s="3" t="s">
        <v>49</v>
      </c>
      <c r="D32" s="13"/>
      <c r="E32" s="13"/>
    </row>
    <row r="33" spans="1:9" ht="15.75">
      <c r="A33" s="3"/>
      <c r="B33" s="14"/>
      <c r="C33" s="3"/>
      <c r="D33" s="48"/>
      <c r="E33" s="15"/>
    </row>
    <row r="34" spans="1:9" ht="15.75">
      <c r="A34" s="5" t="s">
        <v>102</v>
      </c>
      <c r="B34" s="7" t="s">
        <v>103</v>
      </c>
      <c r="C34" s="3"/>
      <c r="D34" s="13"/>
      <c r="E34" s="8"/>
      <c r="I34">
        <f>6.75*6</f>
        <v>40.5</v>
      </c>
    </row>
    <row r="35" spans="1:9" ht="15.75">
      <c r="A35" s="3" t="s">
        <v>104</v>
      </c>
      <c r="B35" s="16" t="s">
        <v>411</v>
      </c>
      <c r="C35" s="3" t="s">
        <v>75</v>
      </c>
      <c r="D35" s="13"/>
      <c r="E35" s="13"/>
      <c r="I35">
        <v>15</v>
      </c>
    </row>
    <row r="36" spans="1:9" ht="15.75">
      <c r="A36" s="3" t="s">
        <v>106</v>
      </c>
      <c r="B36" s="16" t="s">
        <v>105</v>
      </c>
      <c r="C36" s="3" t="s">
        <v>75</v>
      </c>
      <c r="D36" s="13"/>
      <c r="E36" s="13"/>
      <c r="I36">
        <f>+I34+I35</f>
        <v>55.5</v>
      </c>
    </row>
    <row r="37" spans="1:9" ht="15.75">
      <c r="A37" s="3" t="s">
        <v>108</v>
      </c>
      <c r="B37" s="16" t="s">
        <v>107</v>
      </c>
      <c r="C37" s="3" t="s">
        <v>75</v>
      </c>
      <c r="D37" s="13"/>
      <c r="E37" s="13"/>
      <c r="G37">
        <f>1.86+14.85+2.22+3.95+8.01+15.48</f>
        <v>46.370000000000005</v>
      </c>
    </row>
    <row r="38" spans="1:9" ht="31.5">
      <c r="A38" s="3" t="s">
        <v>412</v>
      </c>
      <c r="B38" s="51" t="s">
        <v>413</v>
      </c>
      <c r="C38" s="3" t="s">
        <v>75</v>
      </c>
      <c r="D38" s="13"/>
      <c r="E38" s="13"/>
      <c r="H38">
        <f>6.5*3</f>
        <v>19.5</v>
      </c>
    </row>
    <row r="39" spans="1:9" ht="15.75">
      <c r="A39" s="3"/>
      <c r="B39" s="14"/>
      <c r="C39" s="3"/>
      <c r="D39" s="19"/>
      <c r="E39" s="15"/>
      <c r="H39">
        <v>8</v>
      </c>
    </row>
    <row r="40" spans="1:9" ht="15.75">
      <c r="A40" s="5" t="s">
        <v>117</v>
      </c>
      <c r="B40" s="18" t="s">
        <v>118</v>
      </c>
      <c r="C40" s="18"/>
      <c r="D40" s="13"/>
      <c r="E40" s="20"/>
      <c r="H40">
        <f>+H38+H39</f>
        <v>27.5</v>
      </c>
    </row>
    <row r="41" spans="1:9" ht="31.5">
      <c r="A41" s="3" t="s">
        <v>119</v>
      </c>
      <c r="B41" s="40" t="s">
        <v>120</v>
      </c>
      <c r="C41" s="3" t="s">
        <v>44</v>
      </c>
      <c r="D41" s="13"/>
      <c r="E41" s="13"/>
    </row>
    <row r="42" spans="1:9" ht="15.75">
      <c r="A42" s="3" t="s">
        <v>126</v>
      </c>
      <c r="B42" s="16" t="s">
        <v>124</v>
      </c>
      <c r="C42" s="3" t="s">
        <v>125</v>
      </c>
      <c r="D42" s="13"/>
      <c r="E42" s="13"/>
    </row>
    <row r="43" spans="1:9" ht="15.75">
      <c r="A43" s="3" t="s">
        <v>414</v>
      </c>
      <c r="B43" s="16" t="s">
        <v>129</v>
      </c>
      <c r="C43" s="3" t="s">
        <v>125</v>
      </c>
      <c r="D43" s="13"/>
      <c r="E43" s="13"/>
    </row>
    <row r="44" spans="1:9" ht="15.75">
      <c r="A44" s="3" t="s">
        <v>415</v>
      </c>
      <c r="B44" s="40" t="s">
        <v>131</v>
      </c>
      <c r="C44" s="3" t="s">
        <v>110</v>
      </c>
      <c r="D44" s="13"/>
      <c r="E44" s="13"/>
    </row>
    <row r="45" spans="1:9" ht="15.75">
      <c r="A45" s="21"/>
      <c r="B45" s="37"/>
      <c r="C45" s="18"/>
      <c r="D45" s="19"/>
      <c r="E45" s="15"/>
    </row>
    <row r="46" spans="1:9" ht="15.75">
      <c r="A46" s="5" t="s">
        <v>132</v>
      </c>
      <c r="B46" s="18" t="s">
        <v>303</v>
      </c>
      <c r="C46" s="18"/>
      <c r="D46" s="17"/>
      <c r="E46" s="20"/>
    </row>
    <row r="47" spans="1:9" ht="15.75">
      <c r="A47" s="3" t="s">
        <v>370</v>
      </c>
      <c r="B47" s="53" t="s">
        <v>416</v>
      </c>
      <c r="C47" s="57" t="s">
        <v>11</v>
      </c>
      <c r="D47" s="17"/>
      <c r="E47" s="17"/>
    </row>
    <row r="48" spans="1:9" ht="31.5">
      <c r="A48" s="3" t="s">
        <v>371</v>
      </c>
      <c r="B48" s="53" t="s">
        <v>434</v>
      </c>
      <c r="C48" s="57" t="s">
        <v>11</v>
      </c>
      <c r="D48" s="17"/>
      <c r="E48" s="17"/>
    </row>
    <row r="49" spans="1:7" ht="15.75">
      <c r="A49" s="21"/>
      <c r="B49" s="14"/>
      <c r="C49" s="55"/>
      <c r="D49" s="52"/>
      <c r="E49" s="20"/>
    </row>
    <row r="50" spans="1:7" ht="15.75">
      <c r="A50" s="5" t="s">
        <v>417</v>
      </c>
      <c r="B50" s="18" t="s">
        <v>418</v>
      </c>
      <c r="C50" s="55"/>
      <c r="E50" s="20"/>
    </row>
    <row r="51" spans="1:7" ht="15.75">
      <c r="A51" s="21"/>
      <c r="B51" s="14"/>
      <c r="C51" s="18"/>
      <c r="D51" s="19"/>
      <c r="E51" s="20"/>
    </row>
    <row r="52" spans="1:7" ht="15.75">
      <c r="A52" s="5" t="s">
        <v>421</v>
      </c>
      <c r="B52" s="18" t="s">
        <v>422</v>
      </c>
      <c r="C52" s="18"/>
      <c r="D52" s="19"/>
      <c r="E52" s="20"/>
    </row>
    <row r="53" spans="1:7" ht="15.75">
      <c r="A53" s="72" t="s">
        <v>423</v>
      </c>
      <c r="B53" s="54" t="s">
        <v>435</v>
      </c>
      <c r="C53" s="10" t="s">
        <v>436</v>
      </c>
      <c r="D53" s="52"/>
      <c r="E53" s="11"/>
    </row>
    <row r="54" spans="1:7" ht="15.75">
      <c r="A54" s="21"/>
      <c r="B54" s="14"/>
      <c r="C54" s="18"/>
      <c r="D54" s="19"/>
      <c r="E54" s="20"/>
    </row>
    <row r="55" spans="1:7" ht="15.75">
      <c r="A55" s="21" t="s">
        <v>266</v>
      </c>
      <c r="B55" s="18" t="s">
        <v>213</v>
      </c>
      <c r="C55" s="18"/>
      <c r="D55" s="19"/>
      <c r="E55" s="20"/>
    </row>
    <row r="56" spans="1:7" ht="15.75">
      <c r="A56" s="56" t="s">
        <v>267</v>
      </c>
      <c r="B56" s="62" t="s">
        <v>215</v>
      </c>
      <c r="C56" s="10" t="s">
        <v>16</v>
      </c>
      <c r="D56" s="52"/>
      <c r="E56" s="11"/>
      <c r="G56" s="63"/>
    </row>
    <row r="57" spans="1:7" ht="15.75">
      <c r="A57" s="56" t="s">
        <v>273</v>
      </c>
      <c r="B57" s="62" t="s">
        <v>437</v>
      </c>
      <c r="C57" s="10" t="s">
        <v>44</v>
      </c>
      <c r="D57" s="13"/>
      <c r="E57" s="11"/>
    </row>
    <row r="58" spans="1:7" ht="15.75">
      <c r="A58" s="21"/>
      <c r="B58" s="14"/>
      <c r="C58" s="18"/>
      <c r="D58" s="19"/>
      <c r="E58" s="20"/>
    </row>
    <row r="59" spans="1:7" ht="15.75">
      <c r="A59" s="3"/>
      <c r="B59" s="37"/>
      <c r="C59" s="3"/>
      <c r="D59" s="13"/>
      <c r="E59" s="6"/>
    </row>
    <row r="60" spans="1:7" ht="15.75">
      <c r="A60" s="21"/>
      <c r="B60" s="18"/>
      <c r="C60" s="18"/>
      <c r="D60" s="19"/>
      <c r="E60" s="20"/>
    </row>
    <row r="62" spans="1:7" ht="15.75">
      <c r="A62" s="21"/>
      <c r="B62" s="18"/>
      <c r="C62" s="18"/>
      <c r="D62" s="19"/>
      <c r="E62" s="20"/>
    </row>
  </sheetData>
  <mergeCells count="2">
    <mergeCell ref="A1:E1"/>
    <mergeCell ref="A3:E3"/>
  </mergeCells>
  <phoneticPr fontId="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3EAA4-29D8-4D2B-9CD0-868088A5C0DD}">
  <dimension ref="A1:L23"/>
  <sheetViews>
    <sheetView topLeftCell="A13" zoomScale="94" zoomScaleNormal="94" workbookViewId="0">
      <selection sqref="A1:E21"/>
    </sheetView>
  </sheetViews>
  <sheetFormatPr defaultColWidth="11.5703125" defaultRowHeight="15.75"/>
  <cols>
    <col min="1" max="1" width="4.28515625" style="2" customWidth="1"/>
    <col min="2" max="2" width="43.7109375" style="2" customWidth="1"/>
    <col min="3" max="3" width="5" style="2" customWidth="1"/>
    <col min="4" max="4" width="11.85546875" style="2" customWidth="1"/>
    <col min="5" max="5" width="13.5703125" style="2" customWidth="1"/>
    <col min="6" max="8" width="11.5703125" style="2"/>
    <col min="9" max="10" width="11.42578125" style="2" customWidth="1"/>
    <col min="11" max="16384" width="11.5703125" style="2"/>
  </cols>
  <sheetData>
    <row r="1" spans="1:11" customFormat="1">
      <c r="A1" s="95" t="s">
        <v>0</v>
      </c>
      <c r="B1" s="95"/>
      <c r="C1" s="95"/>
      <c r="D1" s="95"/>
      <c r="E1" s="95"/>
    </row>
    <row r="2" spans="1:11">
      <c r="A2" s="95"/>
      <c r="B2" s="95"/>
      <c r="C2" s="95"/>
      <c r="D2" s="95"/>
      <c r="E2" s="95"/>
    </row>
    <row r="3" spans="1:11">
      <c r="A3" s="95" t="s">
        <v>438</v>
      </c>
      <c r="B3" s="95"/>
      <c r="C3" s="95"/>
      <c r="D3" s="95"/>
      <c r="E3" s="95"/>
    </row>
    <row r="5" spans="1:11" ht="31.5">
      <c r="A5" s="5" t="s">
        <v>39</v>
      </c>
      <c r="B5" s="5" t="s">
        <v>40</v>
      </c>
      <c r="C5" s="5" t="s">
        <v>41</v>
      </c>
      <c r="D5" s="91" t="s">
        <v>5</v>
      </c>
      <c r="E5" s="91" t="s">
        <v>6</v>
      </c>
    </row>
    <row r="6" spans="1:11">
      <c r="A6" s="5" t="s">
        <v>7</v>
      </c>
      <c r="B6" s="7" t="s">
        <v>439</v>
      </c>
      <c r="C6" s="3"/>
      <c r="D6" s="8"/>
      <c r="E6" s="8"/>
    </row>
    <row r="7" spans="1:11">
      <c r="A7" s="9" t="s">
        <v>9</v>
      </c>
      <c r="B7" s="10" t="s">
        <v>440</v>
      </c>
      <c r="C7" s="3" t="s">
        <v>441</v>
      </c>
      <c r="D7" s="11"/>
      <c r="E7" s="11"/>
    </row>
    <row r="8" spans="1:11" ht="61.7" customHeight="1">
      <c r="A8" s="9" t="s">
        <v>45</v>
      </c>
      <c r="B8" s="12" t="s">
        <v>46</v>
      </c>
      <c r="C8" s="9" t="s">
        <v>16</v>
      </c>
      <c r="D8" s="13"/>
      <c r="E8" s="17"/>
    </row>
    <row r="9" spans="1:11">
      <c r="A9" s="9" t="s">
        <v>47</v>
      </c>
      <c r="B9" s="10" t="s">
        <v>442</v>
      </c>
      <c r="C9" s="3" t="s">
        <v>110</v>
      </c>
      <c r="D9" s="13"/>
      <c r="E9" s="11"/>
    </row>
    <row r="10" spans="1:11">
      <c r="A10" s="9" t="s">
        <v>50</v>
      </c>
      <c r="B10" s="10" t="s">
        <v>443</v>
      </c>
      <c r="C10" s="3" t="s">
        <v>49</v>
      </c>
      <c r="D10" s="13"/>
      <c r="E10" s="11"/>
    </row>
    <row r="11" spans="1:11">
      <c r="A11" s="9" t="s">
        <v>53</v>
      </c>
      <c r="B11" s="10" t="s">
        <v>444</v>
      </c>
      <c r="C11" s="3" t="s">
        <v>37</v>
      </c>
      <c r="D11" s="13"/>
      <c r="E11" s="11"/>
    </row>
    <row r="12" spans="1:11">
      <c r="A12" s="9" t="s">
        <v>55</v>
      </c>
      <c r="B12" s="10" t="s">
        <v>445</v>
      </c>
      <c r="C12" s="3" t="s">
        <v>441</v>
      </c>
      <c r="D12" s="13"/>
      <c r="E12" s="11"/>
    </row>
    <row r="13" spans="1:11">
      <c r="A13" s="3"/>
      <c r="B13" s="14"/>
      <c r="C13" s="3"/>
      <c r="D13" s="8"/>
      <c r="E13" s="15"/>
      <c r="G13" s="26"/>
      <c r="H13" s="26"/>
      <c r="I13" s="26"/>
      <c r="J13" s="26"/>
      <c r="K13" s="26"/>
    </row>
    <row r="14" spans="1:11">
      <c r="A14" s="5" t="s">
        <v>12</v>
      </c>
      <c r="B14" s="7" t="s">
        <v>446</v>
      </c>
      <c r="C14" s="3"/>
      <c r="D14" s="8"/>
      <c r="E14" s="8"/>
      <c r="G14" s="26"/>
      <c r="H14" s="26"/>
      <c r="I14" s="26"/>
      <c r="J14" s="26"/>
    </row>
    <row r="15" spans="1:11" ht="59.45" customHeight="1">
      <c r="A15" s="3" t="s">
        <v>14</v>
      </c>
      <c r="B15" s="12" t="s">
        <v>46</v>
      </c>
      <c r="C15" s="3" t="s">
        <v>441</v>
      </c>
      <c r="D15" s="13"/>
      <c r="E15" s="13"/>
      <c r="G15" s="26"/>
      <c r="H15" s="26"/>
    </row>
    <row r="16" spans="1:11" ht="18.95" customHeight="1">
      <c r="A16" s="3" t="s">
        <v>17</v>
      </c>
      <c r="B16" s="10" t="s">
        <v>442</v>
      </c>
      <c r="C16" s="3" t="s">
        <v>110</v>
      </c>
      <c r="D16" s="13"/>
      <c r="E16" s="13"/>
      <c r="G16" s="26"/>
      <c r="H16" s="26"/>
    </row>
    <row r="17" spans="1:12" ht="20.45" customHeight="1">
      <c r="A17" s="3" t="s">
        <v>64</v>
      </c>
      <c r="B17" s="16" t="s">
        <v>447</v>
      </c>
      <c r="C17" s="3" t="s">
        <v>49</v>
      </c>
      <c r="D17" s="13"/>
      <c r="E17" s="13"/>
      <c r="G17" s="26"/>
      <c r="H17" s="26"/>
    </row>
    <row r="18" spans="1:12" ht="20.45" customHeight="1">
      <c r="A18" s="3" t="s">
        <v>66</v>
      </c>
      <c r="B18" s="16" t="s">
        <v>448</v>
      </c>
      <c r="C18" s="3" t="s">
        <v>49</v>
      </c>
      <c r="D18" s="13"/>
      <c r="E18" s="13"/>
      <c r="G18" s="26"/>
      <c r="H18" s="26"/>
      <c r="I18" s="26"/>
      <c r="J18" s="26"/>
      <c r="K18" s="26"/>
      <c r="L18" s="26"/>
    </row>
    <row r="19" spans="1:12" ht="18.600000000000001" customHeight="1">
      <c r="A19" s="3" t="s">
        <v>68</v>
      </c>
      <c r="B19" s="16" t="s">
        <v>449</v>
      </c>
      <c r="C19" s="3" t="s">
        <v>37</v>
      </c>
      <c r="D19" s="13"/>
      <c r="E19" s="13"/>
      <c r="G19" s="26"/>
      <c r="H19" s="26"/>
      <c r="I19" s="26"/>
      <c r="J19" s="26"/>
      <c r="K19" s="26"/>
      <c r="L19" s="26"/>
    </row>
    <row r="20" spans="1:12" ht="20.100000000000001" customHeight="1">
      <c r="A20" s="3" t="s">
        <v>73</v>
      </c>
      <c r="B20" s="10" t="s">
        <v>445</v>
      </c>
      <c r="C20" s="3" t="s">
        <v>441</v>
      </c>
      <c r="D20" s="13"/>
      <c r="E20" s="13"/>
      <c r="G20" s="26"/>
      <c r="H20" s="26"/>
    </row>
    <row r="21" spans="1:12">
      <c r="A21" s="3"/>
      <c r="B21" s="14"/>
      <c r="C21" s="3"/>
      <c r="D21" s="4"/>
      <c r="E21" s="15"/>
    </row>
    <row r="22" spans="1:12">
      <c r="A22" s="3"/>
      <c r="B22" s="14"/>
      <c r="C22" s="3"/>
      <c r="D22" s="4"/>
      <c r="E22" s="15"/>
    </row>
    <row r="23" spans="1:12">
      <c r="A23" s="21"/>
      <c r="B23" s="18"/>
      <c r="C23" s="18"/>
      <c r="D23" s="19"/>
      <c r="E23" s="20"/>
    </row>
  </sheetData>
  <mergeCells count="3">
    <mergeCell ref="A2:E2"/>
    <mergeCell ref="A3:E3"/>
    <mergeCell ref="A1:E1"/>
  </mergeCells>
  <phoneticPr fontId="8"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o99d250c03344da181939f0145dbc023 xmlns="14a9c00f-d9e3-4eb9-aad3-f69239d17d9c">
      <Terms xmlns="http://schemas.microsoft.com/office/infopath/2007/PartnerControls">
        <TermInfo xmlns="http://schemas.microsoft.com/office/infopath/2007/PartnerControls">
          <TermName xmlns="http://schemas.microsoft.com/office/infopath/2007/PartnerControls">FR</TermName>
          <TermId xmlns="http://schemas.microsoft.com/office/infopath/2007/PartnerControls">e5b11214-e6fc-4287-b1cb-b050c041462c</TermId>
        </TermInfo>
      </Terms>
    </o99d250c03344da181939f0145dbc023>
    <e2b781e9cad840cd89b90f5a7e989839 xmlns="14a9c00f-d9e3-4eb9-aad3-f69239d17d9c">
      <Terms xmlns="http://schemas.microsoft.com/office/infopath/2007/PartnerControls">
        <TermInfo xmlns="http://schemas.microsoft.com/office/infopath/2007/PartnerControls">
          <TermName xmlns="http://schemas.microsoft.com/office/infopath/2007/PartnerControls">NER22002</TermName>
          <TermId xmlns="http://schemas.microsoft.com/office/infopath/2007/PartnerControls">b0597cb6-e07e-4013-a015-de25673d156c</TermId>
        </TermInfo>
      </Terms>
    </e2b781e9cad840cd89b90f5a7e989839>
    <jcd7455606374210a964e5d7a999097a xmlns="14a9c00f-d9e3-4eb9-aad3-f69239d17d9c">
      <Terms xmlns="http://schemas.microsoft.com/office/infopath/2007/PartnerControls">
        <TermInfo xmlns="http://schemas.microsoft.com/office/infopath/2007/PartnerControls">
          <TermName xmlns="http://schemas.microsoft.com/office/infopath/2007/PartnerControls">NER</TermName>
          <TermId xmlns="http://schemas.microsoft.com/office/infopath/2007/PartnerControls">f522a28f-c86e-4c35-9c8b-e9461fa95ef4</TermId>
        </TermInfo>
      </Terms>
    </jcd7455606374210a964e5d7a999097a>
    <lcf76f155ced4ddcb4097134ff3c332f xmlns="9ea34e09-fc08-4efc-ac5e-d30b8acb341b">
      <Terms xmlns="http://schemas.microsoft.com/office/infopath/2007/PartnerControls"/>
    </lcf76f155ced4ddcb4097134ff3c332f>
    <_ip_UnifiedCompliancePolicyProperties xmlns="http://schemas.microsoft.com/sharepoint/v3" xsi:nil="true"/>
    <j50cb40f2a0941d2947e6bcbd5d19dce xmlns="14a9c00f-d9e3-4eb9-aad3-f69239d17d9c">
      <Terms xmlns="http://schemas.microsoft.com/office/infopath/2007/PartnerControls"/>
    </j50cb40f2a0941d2947e6bcbd5d19dce>
    <kecc0e8a0a3349c79c5d1d6e51bea7c3 xmlns="14a9c00f-d9e3-4eb9-aad3-f69239d17d9c">
      <Terms xmlns="http://schemas.microsoft.com/office/infopath/2007/PartnerControls"/>
    </kecc0e8a0a3349c79c5d1d6e51bea7c3>
    <TaxCatchAll xmlns="6d4bef1a-5894-458b-bcf2-7a6e34e8e1e6">
      <Value>5</Value>
      <Value>158</Value>
      <Value>236</Value>
      <Value>1</Value>
    </TaxCatchAll>
    <l9d65098618b4a8fbbe87718e7187e6b xmlns="14a9c00f-d9e3-4eb9-aad3-f69239d17d9c">
      <Terms xmlns="http://schemas.microsoft.com/office/infopath/2007/PartnerControls">
        <TermInfo xmlns="http://schemas.microsoft.com/office/infopath/2007/PartnerControls">
          <TermName xmlns="http://schemas.microsoft.com/office/infopath/2007/PartnerControls">NER22002-10092</TermName>
          <TermId xmlns="http://schemas.microsoft.com/office/infopath/2007/PartnerControls">5150f147-cdaa-42dd-b931-2fe9a4f8eeef</TermId>
        </TermInfo>
      </Terms>
    </l9d65098618b4a8fbbe87718e7187e6b>
    <_dlc_DocId xmlns="508ba6eb-9e09-4fd5-92f2-2d9921329f2d">NERENABEL-1980419978-43469</_dlc_DocId>
    <_dlc_DocIdUrl xmlns="508ba6eb-9e09-4fd5-92f2-2d9921329f2d">
      <Url>https://enabelbe.sharepoint.com/sites/NER/_layouts/15/DocIdRedir.aspx?ID=NERENABEL-1980419978-43469</Url>
      <Description>NERENABEL-1980419978-43469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Contract_document" ma:contentTypeID="0x01010084FDA68FEA25C847A6128BBA7C1A6EC100F95494471CEF754CA5A8F991FDCC4B64" ma:contentTypeVersion="26" ma:contentTypeDescription="" ma:contentTypeScope="" ma:versionID="4105c0847a0b847b719191459b7fc78f">
  <xsd:schema xmlns:xsd="http://www.w3.org/2001/XMLSchema" xmlns:xs="http://www.w3.org/2001/XMLSchema" xmlns:p="http://schemas.microsoft.com/office/2006/metadata/properties" xmlns:ns1="http://schemas.microsoft.com/sharepoint/v3" xmlns:ns2="6d4bef1a-5894-458b-bcf2-7a6e34e8e1e6" xmlns:ns3="14a9c00f-d9e3-4eb9-aad3-f69239d17d9c" xmlns:ns4="508ba6eb-9e09-4fd5-92f2-2d9921329f2d" xmlns:ns5="9ea34e09-fc08-4efc-ac5e-d30b8acb341b" targetNamespace="http://schemas.microsoft.com/office/2006/metadata/properties" ma:root="true" ma:fieldsID="6c602f42b2b7e3c38a7514922aff2422" ns1:_="" ns2:_="" ns3:_="" ns4:_="" ns5:_="">
    <xsd:import namespace="http://schemas.microsoft.com/sharepoint/v3"/>
    <xsd:import namespace="6d4bef1a-5894-458b-bcf2-7a6e34e8e1e6"/>
    <xsd:import namespace="14a9c00f-d9e3-4eb9-aad3-f69239d17d9c"/>
    <xsd:import namespace="508ba6eb-9e09-4fd5-92f2-2d9921329f2d"/>
    <xsd:import namespace="9ea34e09-fc08-4efc-ac5e-d30b8acb341b"/>
    <xsd:element name="properties">
      <xsd:complexType>
        <xsd:sequence>
          <xsd:element name="documentManagement">
            <xsd:complexType>
              <xsd:all>
                <xsd:element ref="ns2:TaxCatchAll" minOccurs="0"/>
                <xsd:element ref="ns2:TaxCatchAllLabel" minOccurs="0"/>
                <xsd:element ref="ns3:o99d250c03344da181939f0145dbc023" minOccurs="0"/>
                <xsd:element ref="ns3:j50cb40f2a0941d2947e6bcbd5d19dce" minOccurs="0"/>
                <xsd:element ref="ns3:kecc0e8a0a3349c79c5d1d6e51bea7c3" minOccurs="0"/>
                <xsd:element ref="ns3:l9d65098618b4a8fbbe87718e7187e6b" minOccurs="0"/>
                <xsd:element ref="ns3:jcd7455606374210a964e5d7a999097a" minOccurs="0"/>
                <xsd:element ref="ns3:e2b781e9cad840cd89b90f5a7e989839" minOccurs="0"/>
                <xsd:element ref="ns4:_dlc_DocId" minOccurs="0"/>
                <xsd:element ref="ns4:_dlc_DocIdUrl" minOccurs="0"/>
                <xsd:element ref="ns4:_dlc_DocIdPersistId" minOccurs="0"/>
                <xsd:element ref="ns2:SharedWithUsers" minOccurs="0"/>
                <xsd:element ref="ns2:SharedWithDetails" minOccurs="0"/>
                <xsd:element ref="ns5:MediaServiceMetadata" minOccurs="0"/>
                <xsd:element ref="ns5:MediaServiceFastMetadata" minOccurs="0"/>
                <xsd:element ref="ns5:lcf76f155ced4ddcb4097134ff3c332f" minOccurs="0"/>
                <xsd:element ref="ns5:MediaServiceDateTaken" minOccurs="0"/>
                <xsd:element ref="ns5:MediaServiceOCR" minOccurs="0"/>
                <xsd:element ref="ns5:MediaServiceGenerationTime" minOccurs="0"/>
                <xsd:element ref="ns5:MediaServiceEventHashCode" minOccurs="0"/>
                <xsd:element ref="ns5:MediaServiceObjectDetectorVersions" minOccurs="0"/>
                <xsd:element ref="ns5:MediaLengthInSeconds" minOccurs="0"/>
                <xsd:element ref="ns5: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4bef1a-5894-458b-bcf2-7a6e34e8e1e6"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40fe41a5-8455-4128-b52c-a1c4bb5ef07c}" ma:internalName="TaxCatchAll" ma:showField="CatchAllData" ma:web="6d4bef1a-5894-458b-bcf2-7a6e34e8e1e6">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40fe41a5-8455-4128-b52c-a1c4bb5ef07c}" ma:internalName="TaxCatchAllLabel" ma:readOnly="true" ma:showField="CatchAllDataLabel" ma:web="6d4bef1a-5894-458b-bcf2-7a6e34e8e1e6">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a9c00f-d9e3-4eb9-aad3-f69239d17d9c" elementFormDefault="qualified">
    <xsd:import namespace="http://schemas.microsoft.com/office/2006/documentManagement/types"/>
    <xsd:import namespace="http://schemas.microsoft.com/office/infopath/2007/PartnerControls"/>
    <xsd:element name="o99d250c03344da181939f0145dbc023" ma:index="10" nillable="true" ma:taxonomy="true" ma:internalName="o99d250c03344da181939f0145dbc023" ma:taxonomyFieldName="Document_Language" ma:displayName="Document_Language" ma:readOnly="false" ma:default="5;#FR|e5b11214-e6fc-4287-b1cb-b050c041462c" ma:fieldId="{899d250c-0334-4da1-8193-9f0145dbc023}" ma:sspId="60552f54-6c29-411d-8801-9a0c08c1a1a0" ma:termSetId="df09f262-5bd0-48f7-8ff9-66e612052d7c" ma:anchorId="00000000-0000-0000-0000-000000000000" ma:open="false" ma:isKeyword="false">
      <xsd:complexType>
        <xsd:sequence>
          <xsd:element ref="pc:Terms" minOccurs="0" maxOccurs="1"/>
        </xsd:sequence>
      </xsd:complexType>
    </xsd:element>
    <xsd:element name="j50cb40f2a0941d2947e6bcbd5d19dce" ma:index="12" nillable="true" ma:taxonomy="true" ma:internalName="j50cb40f2a0941d2947e6bcbd5d19dce" ma:taxonomyFieldName="Document_Type" ma:displayName="Document_Type" ma:readOnly="false" ma:default="" ma:fieldId="{350cb40f-2a09-41d2-947e-6bcbd5d19dce}" ma:sspId="60552f54-6c29-411d-8801-9a0c08c1a1a0" ma:termSetId="33f81917-df70-4c8b-9cac-ffa47dc2aabf" ma:anchorId="00000000-0000-0000-0000-000000000000" ma:open="false" ma:isKeyword="false">
      <xsd:complexType>
        <xsd:sequence>
          <xsd:element ref="pc:Terms" minOccurs="0" maxOccurs="1"/>
        </xsd:sequence>
      </xsd:complexType>
    </xsd:element>
    <xsd:element name="kecc0e8a0a3349c79c5d1d6e51bea7c3" ma:index="14" nillable="true" ma:taxonomy="true" ma:internalName="kecc0e8a0a3349c79c5d1d6e51bea7c3" ma:taxonomyFieldName="Document_Status" ma:displayName="Document_Status" ma:readOnly="false" ma:default="" ma:fieldId="{4ecc0e8a-0a33-49c7-9c5d-1d6e51bea7c3}" ma:sspId="60552f54-6c29-411d-8801-9a0c08c1a1a0" ma:termSetId="44d061db-62b2-4b12-a4d8-975f9639cbdb" ma:anchorId="00000000-0000-0000-0000-000000000000" ma:open="false" ma:isKeyword="false">
      <xsd:complexType>
        <xsd:sequence>
          <xsd:element ref="pc:Terms" minOccurs="0" maxOccurs="1"/>
        </xsd:sequence>
      </xsd:complexType>
    </xsd:element>
    <xsd:element name="l9d65098618b4a8fbbe87718e7187e6b" ma:index="15" nillable="true" ma:taxonomy="true" ma:internalName="l9d65098618b4a8fbbe87718e7187e6b" ma:taxonomyFieldName="Contract_reference" ma:displayName="Contract_reference" ma:readOnly="false" ma:default="" ma:fieldId="{59d65098-618b-4a8f-bbe8-7718e7187e6b}" ma:sspId="60552f54-6c29-411d-8801-9a0c08c1a1a0" ma:termSetId="6b2ff0ad-1426-4170-972c-650f8b36e801" ma:anchorId="00000000-0000-0000-0000-000000000000" ma:open="false" ma:isKeyword="false">
      <xsd:complexType>
        <xsd:sequence>
          <xsd:element ref="pc:Terms" minOccurs="0" maxOccurs="1"/>
        </xsd:sequence>
      </xsd:complexType>
    </xsd:element>
    <xsd:element name="jcd7455606374210a964e5d7a999097a" ma:index="16" nillable="true" ma:taxonomy="true" ma:internalName="jcd7455606374210a964e5d7a999097a" ma:taxonomyFieldName="Country" ma:displayName="Country" ma:readOnly="false" ma:default="1;#NER|f522a28f-c86e-4c35-9c8b-e9461fa95ef4" ma:fieldId="{3cd74556-0637-4210-a964-e5d7a999097a}" ma:sspId="60552f54-6c29-411d-8801-9a0c08c1a1a0" ma:termSetId="a5b2ccc0-0626-4c6c-a942-5ad76bcb68f2" ma:anchorId="00000000-0000-0000-0000-000000000000" ma:open="false" ma:isKeyword="false">
      <xsd:complexType>
        <xsd:sequence>
          <xsd:element ref="pc:Terms" minOccurs="0" maxOccurs="1"/>
        </xsd:sequence>
      </xsd:complexType>
    </xsd:element>
    <xsd:element name="e2b781e9cad840cd89b90f5a7e989839" ma:index="19" nillable="true" ma:taxonomy="true" ma:internalName="e2b781e9cad840cd89b90f5a7e989839" ma:taxonomyFieldName="Project_code" ma:displayName="Project_code" ma:readOnly="false" ma:default="" ma:fieldId="{e2b781e9-cad8-40cd-89b9-0f5a7e989839}" ma:sspId="60552f54-6c29-411d-8801-9a0c08c1a1a0" ma:termSetId="8587b757-e1df-402e-8661-395e63ee94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8ba6eb-9e09-4fd5-92f2-2d9921329f2d" elementFormDefault="qualified">
    <xsd:import namespace="http://schemas.microsoft.com/office/2006/documentManagement/types"/>
    <xsd:import namespace="http://schemas.microsoft.com/office/infopath/2007/PartnerControls"/>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Id blijven behouden" ma:description="Id behouden tijdens toevoeg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a34e09-fc08-4efc-ac5e-d30b8acb341b"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60552f54-6c29-411d-8801-9a0c08c1a1a0" ma:termSetId="09814cd3-568e-fe90-9814-8d621ff8fb84" ma:anchorId="fba54fb3-c3e1-fe81-a776-ca4b69148c4d" ma:open="true" ma:isKeyword="false">
      <xsd:complexType>
        <xsd:sequence>
          <xsd:element ref="pc:Terms" minOccurs="0" maxOccurs="1"/>
        </xsd:sequence>
      </xsd:complexType>
    </xsd:element>
    <xsd:element name="MediaServiceDateTaken" ma:index="31" nillable="true" ma:displayName="MediaServiceDateTaken" ma:hidden="true" ma:internalName="MediaServiceDateTaken"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SearchProperties" ma:index="3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6CFEE8-9AE1-4F47-AF7A-A7DA4391174A}"/>
</file>

<file path=customXml/itemProps2.xml><?xml version="1.0" encoding="utf-8"?>
<ds:datastoreItem xmlns:ds="http://schemas.openxmlformats.org/officeDocument/2006/customXml" ds:itemID="{5A0EE6B8-2623-4170-B437-F9E758F3CB99}"/>
</file>

<file path=customXml/itemProps3.xml><?xml version="1.0" encoding="utf-8"?>
<ds:datastoreItem xmlns:ds="http://schemas.openxmlformats.org/officeDocument/2006/customXml" ds:itemID="{75FD13C0-0F57-427A-8818-454D192185C1}"/>
</file>

<file path=customXml/itemProps4.xml><?xml version="1.0" encoding="utf-8"?>
<ds:datastoreItem xmlns:ds="http://schemas.openxmlformats.org/officeDocument/2006/customXml" ds:itemID="{C77F65CE-DB25-4C72-8A44-A7AA8AE82CB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amnabingi</dc:creator>
  <cp:keywords/>
  <dc:description/>
  <cp:lastModifiedBy>MBIYA ILUNGA, Yannick</cp:lastModifiedBy>
  <cp:revision/>
  <dcterms:created xsi:type="dcterms:W3CDTF">2024-06-09T15:59:21Z</dcterms:created>
  <dcterms:modified xsi:type="dcterms:W3CDTF">2024-12-18T05:17:37Z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0x01010084FDA68FEA25C847A6128BBA7C1A6EC100F95494471CEF754CA5A8F991FDCC4B64</vt:lpwstr>
  </property>
  <property fmtid="{D5CDD505-2E9C-101B-9397-08002B2CF9AE}" pid="3" name="Document_Language">
    <vt:lpwstr>5</vt:lpwstr>
  </property>
  <property fmtid="{D5CDD505-2E9C-101B-9397-08002B2CF9AE}" pid="4" name="Country">
    <vt:lpwstr>1;#NER|f522a28f-c86e-4c35-9c8b-e9461fa95ef4</vt:lpwstr>
  </property>
  <property fmtid="{D5CDD505-2E9C-101B-9397-08002B2CF9AE}" pid="5" name="Contract_reference">
    <vt:lpwstr>236</vt:lpwstr>
  </property>
  <property fmtid="{D5CDD505-2E9C-101B-9397-08002B2CF9AE}" pid="6" name="Project_code">
    <vt:lpwstr>158</vt:lpwstr>
  </property>
  <property fmtid="{D5CDD505-2E9C-101B-9397-08002B2CF9AE}" pid="7" name="_dlc_DocIdItemGuid">
    <vt:lpwstr>5de2eb26-9bac-40bf-bb8c-4ec1bc85aff1</vt:lpwstr>
  </property>
  <property fmtid="{D5CDD505-2E9C-101B-9397-08002B2CF9AE}" pid="8" name="MediaServiceImageTags">
    <vt:lpwstr/>
  </property>
  <property fmtid="{D5CDD505-2E9C-101B-9397-08002B2CF9AE}" pid="9" name="Document_Type">
    <vt:lpwstr/>
  </property>
  <property fmtid="{D5CDD505-2E9C-101B-9397-08002B2CF9AE}" pid="10" name="Document_Status">
    <vt:lpwstr/>
  </property>
</Properties>
</file>