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66925"/>
  <mc:AlternateContent xmlns:mc="http://schemas.openxmlformats.org/markup-compatibility/2006">
    <mc:Choice Requires="x15">
      <x15ac:absPath xmlns:x15ac="http://schemas.microsoft.com/office/spreadsheetml/2010/11/ac" url="https://enabelbe-my.sharepoint.com/personal/bassirou_issa_enabel_be/Documents/PROJET SARRAOUNIA/DOSSIER TRAVAUX SARRAOUNIA 2/Construction-Réhabilitation 5 CEG restants/TRAVAUX 5 CEG RESTANTS SARRAOUNIA 2/FANCHE CONDITIONNELLE/1 KAWARA NDEBE - VF/"/>
    </mc:Choice>
  </mc:AlternateContent>
  <xr:revisionPtr revIDLastSave="2" documentId="13_ncr:1_{63206CC5-DEC6-4245-BF17-2F26A89BA062}" xr6:coauthVersionLast="47" xr6:coauthVersionMax="47" xr10:uidLastSave="{8C2FDF2B-661A-425C-A051-1EF60EA3C299}"/>
  <bookViews>
    <workbookView xWindow="-120" yWindow="-120" windowWidth="20730" windowHeight="11040" xr2:uid="{00000000-000D-0000-FFFF-FFFF00000000}"/>
  </bookViews>
  <sheets>
    <sheet name="GENERALITES" sheetId="23" r:id="rId1"/>
    <sheet name="Réhab," sheetId="10" r:id="rId2"/>
    <sheet name="ADMINISTRATION " sheetId="18" r:id="rId3"/>
    <sheet name="CASE D'ETUDES DE BASE" sheetId="17" r:id="rId4"/>
    <sheet name="LOGEMENT DIR " sheetId="20" r:id="rId5"/>
    <sheet name="Bloc de 3 classes " sheetId="24" r:id="rId6"/>
    <sheet name="bloc 2 classes" sheetId="9" r:id="rId7"/>
    <sheet name="Latrine à 3 comp," sheetId="4" r:id="rId8"/>
    <sheet name="Latr, à 2 comp," sheetId="5" r:id="rId9"/>
    <sheet name="Loge gardien" sheetId="11" r:id="rId10"/>
    <sheet name="FOOT" sheetId="13" r:id="rId11"/>
    <sheet name="TERRAINS DE SPORTT" sheetId="21" r:id="rId12"/>
    <sheet name="PORTIQUE-MUR DE CLOTURE" sheetId="22"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24" l="1"/>
  <c r="G209" i="20" l="1"/>
  <c r="G201" i="20"/>
  <c r="G185" i="20"/>
  <c r="G186" i="20" s="1"/>
  <c r="G151" i="20"/>
  <c r="G97" i="20"/>
  <c r="G54" i="20"/>
  <c r="G46" i="20"/>
  <c r="H31" i="20"/>
  <c r="K30" i="20"/>
  <c r="H30" i="20"/>
  <c r="J25" i="20"/>
  <c r="G25" i="20"/>
  <c r="J19" i="20"/>
  <c r="I19" i="20"/>
  <c r="H19" i="20"/>
  <c r="H20" i="20" s="1"/>
  <c r="G19" i="20"/>
  <c r="G90" i="18"/>
  <c r="H88" i="18"/>
  <c r="G88" i="18"/>
  <c r="H49" i="18"/>
  <c r="G49" i="18"/>
  <c r="G41" i="18"/>
  <c r="H24" i="18"/>
  <c r="G20" i="18"/>
  <c r="M15" i="18"/>
  <c r="H14" i="18"/>
  <c r="K15" i="18" s="1"/>
  <c r="G14" i="18"/>
  <c r="G15" i="18" s="1"/>
  <c r="H11" i="18"/>
  <c r="G347" i="17"/>
  <c r="F343" i="17"/>
  <c r="I329" i="17"/>
  <c r="L327" i="17"/>
  <c r="G327" i="17"/>
  <c r="H324" i="17"/>
  <c r="G324" i="17"/>
  <c r="G325" i="17" s="1"/>
  <c r="G252" i="17"/>
  <c r="G251" i="17"/>
  <c r="G235" i="17"/>
  <c r="L233" i="17"/>
  <c r="G233" i="17"/>
  <c r="H227" i="17"/>
  <c r="G227" i="17"/>
  <c r="G228" i="17" s="1"/>
  <c r="G153" i="17"/>
  <c r="H136" i="17"/>
  <c r="G134" i="17"/>
  <c r="H128" i="17"/>
  <c r="G128" i="17"/>
  <c r="G129" i="17" s="1"/>
  <c r="G94" i="17"/>
  <c r="G93" i="17"/>
  <c r="G92" i="17"/>
  <c r="H51" i="17"/>
  <c r="G51" i="17"/>
  <c r="G45" i="17"/>
  <c r="H25" i="17"/>
  <c r="G23" i="17"/>
  <c r="H17" i="17"/>
  <c r="G17" i="17"/>
  <c r="G18" i="17" s="1"/>
  <c r="G21" i="20" l="1"/>
  <c r="G20" i="20"/>
  <c r="G22" i="20"/>
  <c r="E42" i="4" l="1"/>
  <c r="E35" i="4" l="1"/>
  <c r="E39" i="4"/>
  <c r="E47" i="4"/>
  <c r="E12" i="9"/>
  <c r="E41" i="9" l="1"/>
</calcChain>
</file>

<file path=xl/sharedStrings.xml><?xml version="1.0" encoding="utf-8"?>
<sst xmlns="http://schemas.openxmlformats.org/spreadsheetml/2006/main" count="2698" uniqueCount="725">
  <si>
    <t>REF.</t>
  </si>
  <si>
    <t>DÉSIGNATION DES OUVRAGES</t>
  </si>
  <si>
    <t>U</t>
  </si>
  <si>
    <t>I</t>
  </si>
  <si>
    <t>GÉNÉRALITÉS</t>
  </si>
  <si>
    <t>Implantation</t>
  </si>
  <si>
    <t>ff</t>
  </si>
  <si>
    <t>SOUS-TOTAL</t>
  </si>
  <si>
    <t>II</t>
  </si>
  <si>
    <t>TERRASSEMENTS</t>
  </si>
  <si>
    <t>Fouilles en rigole</t>
  </si>
  <si>
    <t>m3</t>
  </si>
  <si>
    <t>Remblai des fouilles</t>
  </si>
  <si>
    <t>Remblai arrosé et compacté</t>
  </si>
  <si>
    <t>III</t>
  </si>
  <si>
    <t>BÉTONS ARMES, MAÇONNERIES</t>
  </si>
  <si>
    <t>Béton de propreté dosé à 150kg/m3</t>
  </si>
  <si>
    <t>Béton armé  dosé à 350kg/m3 pour semelles filantes de 20 cm d'épaisseur</t>
  </si>
  <si>
    <t>Béton armé  dosé à 350kg/m3 pour chainage bas</t>
  </si>
  <si>
    <t>Bêton de forme d'aire en trellis soudés dosé à 250kg/m3 d'épaisseur de 10cm</t>
  </si>
  <si>
    <t xml:space="preserve">Béton armé pour marches </t>
  </si>
  <si>
    <t>Béton armé pour chaînage linteau dosé à 350kg/m3</t>
  </si>
  <si>
    <t>Béton armé pour chaînage haut dosé à 350kg/m3</t>
  </si>
  <si>
    <t>Béton armé pour chaînage appui de fenêtres dosé à 350kg/m3</t>
  </si>
  <si>
    <t>Béton armé pour poteaux dosé à 350kg/m3</t>
  </si>
  <si>
    <t>ml</t>
  </si>
  <si>
    <t>Maçonnerie en Agglos pleins de 20 x 20 x 40</t>
  </si>
  <si>
    <t>m2</t>
  </si>
  <si>
    <t>Maçonnerie en Agglos creux de 15 x 20 x 40</t>
  </si>
  <si>
    <t>u</t>
  </si>
  <si>
    <t>IV</t>
  </si>
  <si>
    <t>ENDUITS, REVÊTEMENTS</t>
  </si>
  <si>
    <t>Enduit ciment intérieur sur murs</t>
  </si>
  <si>
    <t>V</t>
  </si>
  <si>
    <t>Etanchéité sur toiture et acrotère</t>
  </si>
  <si>
    <t>VI</t>
  </si>
  <si>
    <t>MENUISERIES MÉTALLIQUES</t>
  </si>
  <si>
    <t>VII</t>
  </si>
  <si>
    <t>MENUISERIES BOIS</t>
  </si>
  <si>
    <t>VIII</t>
  </si>
  <si>
    <t>PEINTURE, VITRERIE, MIROITERIE</t>
  </si>
  <si>
    <t xml:space="preserve">Peinture à huile murale </t>
  </si>
  <si>
    <t>Peinture fom ou vernis sous faux plafond</t>
  </si>
  <si>
    <t>IX</t>
  </si>
  <si>
    <t>Ens</t>
  </si>
  <si>
    <t>Interrupteur simple allumage</t>
  </si>
  <si>
    <t>Interrupteur double allumage</t>
  </si>
  <si>
    <t>Réglette LED de 60</t>
  </si>
  <si>
    <t>Réglette LED de 120</t>
  </si>
  <si>
    <t>Réglette étanche LED de 120</t>
  </si>
  <si>
    <t>Tableau général complet avec disjoncteur général et de  ligne de repartition (prises, lumière, ventilateurs ….) y compris toutes sujétions</t>
  </si>
  <si>
    <t>X</t>
  </si>
  <si>
    <t>Brasseur d'air complet</t>
  </si>
  <si>
    <t>COUVERTURE -ETANCHEITE</t>
  </si>
  <si>
    <t>F et P de tube carré de 50/2 y compris peinture, anti-rouille et toutes sujétions</t>
  </si>
  <si>
    <t>Fourniture et pose des aérations y compris  toutes sujétions</t>
  </si>
  <si>
    <t>Peinture à huile sur menuiseries</t>
  </si>
  <si>
    <t>Filerie de distribution et pour climatisation, y compris la mise en œuvre des fourreaux, accessoires et mise à la terre en cuivre nu de 25 mm2 y/c toutes sujétions de pose en fond de fouille ( TH rigide 10 mm² jaune-vert; barrete de coupure; piquet de terre etc ) et accessoires de raccordement</t>
  </si>
  <si>
    <t>Prise simple avec terre y compris pour splits</t>
  </si>
  <si>
    <t>VENTILATION</t>
  </si>
  <si>
    <t>XI</t>
  </si>
  <si>
    <t>XII</t>
  </si>
  <si>
    <t>Réf.</t>
  </si>
  <si>
    <t>Désignation des ouvrages</t>
  </si>
  <si>
    <t>Unité</t>
  </si>
  <si>
    <t>TERRASSEMENT</t>
  </si>
  <si>
    <t>1.1</t>
  </si>
  <si>
    <t>1.2</t>
  </si>
  <si>
    <t>1.3</t>
  </si>
  <si>
    <t>1.4</t>
  </si>
  <si>
    <t>1.5</t>
  </si>
  <si>
    <t>SOUBASSEMENT</t>
  </si>
  <si>
    <t>2.1</t>
  </si>
  <si>
    <t>2.2</t>
  </si>
  <si>
    <t>2.3</t>
  </si>
  <si>
    <t>m²</t>
  </si>
  <si>
    <t>2.4</t>
  </si>
  <si>
    <t>2.5</t>
  </si>
  <si>
    <t>2.6</t>
  </si>
  <si>
    <t>PLANCHER - SOL</t>
  </si>
  <si>
    <t>3.1</t>
  </si>
  <si>
    <t>3.2</t>
  </si>
  <si>
    <t>3.3</t>
  </si>
  <si>
    <t>BETON ARME - MACONNERIE</t>
  </si>
  <si>
    <t>4.1</t>
  </si>
  <si>
    <t>4.2</t>
  </si>
  <si>
    <t>4.3</t>
  </si>
  <si>
    <t>Béton armé dosé à 350 pour chaînage linteau (15 x 20)</t>
  </si>
  <si>
    <t>4.4</t>
  </si>
  <si>
    <t>4.5</t>
  </si>
  <si>
    <t>4.6</t>
  </si>
  <si>
    <t>Béton armé dosé à 350 pour marches</t>
  </si>
  <si>
    <t>4.7</t>
  </si>
  <si>
    <t>4.8</t>
  </si>
  <si>
    <t>ENDUITS - REVETEMENTS</t>
  </si>
  <si>
    <t>5.1</t>
  </si>
  <si>
    <r>
      <t xml:space="preserve">Enduits sur murs extérieurs y compris tyrolien : 
</t>
    </r>
    <r>
      <rPr>
        <sz val="10"/>
        <color indexed="8"/>
        <rFont val="Arial"/>
        <family val="2"/>
      </rPr>
      <t>Enduit ciment en trois couches sur épaisseur cumulée de 2 cm. La dernière couche sera d'aspect ''tyrolien écrasé'' teinte dans la masse.    
*Première couche : 600 kg de ciment par m3
*deuxième couche 500 kg de ciment par m3</t>
    </r>
  </si>
  <si>
    <t>5.2</t>
  </si>
  <si>
    <t>5.3</t>
  </si>
  <si>
    <t>5.4</t>
  </si>
  <si>
    <t>SOUS TOTAL</t>
  </si>
  <si>
    <t>CHARPENTE - COUVERTURE</t>
  </si>
  <si>
    <t>6.1</t>
  </si>
  <si>
    <t>6.2</t>
  </si>
  <si>
    <t>6.3</t>
  </si>
  <si>
    <t>6.4</t>
  </si>
  <si>
    <t>6.5</t>
  </si>
  <si>
    <t>6.6</t>
  </si>
  <si>
    <t>6.7</t>
  </si>
  <si>
    <t>MENUISERIES METALLIQUES</t>
  </si>
  <si>
    <t>7.1</t>
  </si>
  <si>
    <t>7.2</t>
  </si>
  <si>
    <t>7.3</t>
  </si>
  <si>
    <t>7.4</t>
  </si>
  <si>
    <t>7.5</t>
  </si>
  <si>
    <t>PEINTURE</t>
  </si>
  <si>
    <t>8.1</t>
  </si>
  <si>
    <t>8.2</t>
  </si>
  <si>
    <t>8.4</t>
  </si>
  <si>
    <t>8.5</t>
  </si>
  <si>
    <t>8.6</t>
  </si>
  <si>
    <t xml:space="preserve">Fouilles en pleine masse pour fosses   </t>
  </si>
  <si>
    <t>Fouilles en pleine masse pour fosse conformement au plans.</t>
  </si>
  <si>
    <r>
      <rPr>
        <b/>
        <sz val="10"/>
        <color indexed="8"/>
        <rFont val="Arial"/>
        <family val="2"/>
      </rPr>
      <t xml:space="preserve">Remblai des fouilles : </t>
    </r>
    <r>
      <rPr>
        <sz val="10"/>
        <color indexed="8"/>
        <rFont val="Arial"/>
        <family val="2"/>
      </rPr>
      <t xml:space="preserve">   
Remblai des fouilles provenant de déblais. Le remblai des fouilles sera exécuté par couches successives de 20 cm d'épaisseur, damées et compactées en arrosant abondamment, de manière à réduire le foisonnement des terres rapportées.                                                                                                                              </t>
    </r>
  </si>
  <si>
    <r>
      <t xml:space="preserve">Remblai en matériaux graveleux pour fond de fosse: 
</t>
    </r>
    <r>
      <rPr>
        <sz val="10"/>
        <color indexed="8"/>
        <rFont val="Arial"/>
        <family val="2"/>
      </rPr>
      <t>Remblai en latérite de bonne qualité de 25 cm d'épasseur pour fond de fosse, arrosé et compacté en deux couches.</t>
    </r>
  </si>
  <si>
    <t>SOUBASSEMENT BETON ARME</t>
  </si>
  <si>
    <r>
      <rPr>
        <b/>
        <sz val="10"/>
        <color indexed="8"/>
        <rFont val="Arial"/>
        <family val="2"/>
      </rPr>
      <t xml:space="preserve">Béton de propreté, épaisseur 0,05 : </t>
    </r>
    <r>
      <rPr>
        <sz val="10"/>
        <color indexed="8"/>
        <rFont val="Arial"/>
        <family val="2"/>
      </rPr>
      <t xml:space="preserve">        </t>
    </r>
  </si>
  <si>
    <t>Béton de propreté de 5 cm d'épaisseur dosé à 150 kg de CPA.</t>
  </si>
  <si>
    <t>Béton armé pour semelle filante</t>
  </si>
  <si>
    <t>Béton armé dosé à 350 150 kg de CPA. Armature en 4 filantes de ø 8 et des épingles en ø 8 espacées de 20 cm.</t>
  </si>
  <si>
    <r>
      <rPr>
        <b/>
        <sz val="10"/>
        <color indexed="8"/>
        <rFont val="Arial"/>
        <family val="2"/>
      </rPr>
      <t xml:space="preserve">Maçonnerie en Agglos pleins de 15 x 20 x 40 cm : </t>
    </r>
    <r>
      <rPr>
        <sz val="10"/>
        <color indexed="8"/>
        <rFont val="Arial"/>
        <family val="2"/>
      </rPr>
      <t xml:space="preserve"> </t>
    </r>
  </si>
  <si>
    <t xml:space="preserve">Maçonneries de la fosse en agglos pleins de 15 x 20 x 40 dosé à 300 y compris toutes sujétions de pose. </t>
  </si>
  <si>
    <t xml:space="preserve">Béton armé pour chainage </t>
  </si>
  <si>
    <t>Béton armé dosé à 350 kg/m3 pour chainage sous dalle du plancher. Armature en 4 filants de ø 8 et des cadres de 12x15 en ø 6 espacés de 20cm.</t>
  </si>
  <si>
    <t>MACONNERIE B. A.</t>
  </si>
  <si>
    <r>
      <t xml:space="preserve">Maçonnerie en agglos creux de 15 X 20 X 40 
</t>
    </r>
    <r>
      <rPr>
        <sz val="10"/>
        <color indexed="8"/>
        <rFont val="Arial"/>
        <family val="2"/>
      </rPr>
      <t xml:space="preserve">Maçonnerie en élévation en agglos creux de 15 X 20 x 40 dosé à 300 y compris toutes sujétions de pose. </t>
    </r>
  </si>
  <si>
    <t>Maçonnerie en claustras pour ventilation</t>
  </si>
  <si>
    <r>
      <t xml:space="preserve">Béton armé dosé à 350 pour poteaux
</t>
    </r>
    <r>
      <rPr>
        <sz val="10"/>
        <color indexed="8"/>
        <rFont val="Arial"/>
        <family val="2"/>
      </rPr>
      <t xml:space="preserve">Ces poteaux seront en béton armé dosé à 350kg de ciment/m3. Armature en 4 filants de ø 10 et des cadres de 12x15 en ø 6 espacées de 20 cm. </t>
    </r>
  </si>
  <si>
    <t>Béton armé pour poutres et linteau</t>
  </si>
  <si>
    <t xml:space="preserve">Béton armé dosé à 350kg/m3 pour poutre de 15x20. Armature en 4 filants de ø 10 et des cadres de 12x20 en ø 6 espacées de 20 cm. </t>
  </si>
  <si>
    <t>3.4</t>
  </si>
  <si>
    <t>Béton armé pour dalle de plancher</t>
  </si>
  <si>
    <t xml:space="preserve">Béton armé dosé à 350kg/m3 pour plancher de 12 cm d'épaisseur; ce plancer sera armé de fer de ø 10 en maille de 15 cm. </t>
  </si>
  <si>
    <t>3.5</t>
  </si>
  <si>
    <t>Béton armé pour dallettes</t>
  </si>
  <si>
    <t>Dallette en Béton armé dosé à 350kg/m3, d'épaisseur de 4,5 cm, avec cadre en cornière de 45 et contre cadre en cornière de 50 pour trappe de visite, armée de fer de ø 8 en maille de 15, soudés au cadre en cornière.</t>
  </si>
  <si>
    <t>3.6</t>
  </si>
  <si>
    <t>Béton dallage au sol térrasse dosé à 300kg/m3</t>
  </si>
  <si>
    <t>Béton armé dosé à 350 pour couronnement</t>
  </si>
  <si>
    <t>Béton armé dosé à 350kg de ciment/m3 de dimensions 15x15 et armé de 4 filants de ø 8 et des cadres en fer de ø 6 espacés de 20cm.</t>
  </si>
  <si>
    <t>REVETEMENT</t>
  </si>
  <si>
    <r>
      <t xml:space="preserve">Enduits étanche en ciment en deux couches à l'intérieur de la fosse : </t>
    </r>
    <r>
      <rPr>
        <sz val="10"/>
        <color indexed="8"/>
        <rFont val="Arial"/>
        <family val="2"/>
      </rPr>
      <t>Enduit sur faces intérieures de la fosse au mortier dosé à 500 kg de ciment par m3, de 15 mm d'épaisseur minimale</t>
    </r>
  </si>
  <si>
    <t>Charpente et Couverture</t>
  </si>
  <si>
    <t>Pannes en tubes carrés de 50/2 + toute sujetion de pose</t>
  </si>
  <si>
    <t>Couverture en tôle bac alu 63/10e+ toute sujetion de pose</t>
  </si>
  <si>
    <t>Rélevé d'étanchéité en Paxalumine40+ toute sujetion de pose</t>
  </si>
  <si>
    <t xml:space="preserve">Peinture huile sur menuiseries : </t>
  </si>
  <si>
    <t>Application de peinture à huile en deux couches sur toutes les menuiseries métalliques. Ces menuiseries ayant été préalablement traitées à l'antirouille.</t>
  </si>
  <si>
    <t>PLOMBERIE ET ASSAINISSEMENT</t>
  </si>
  <si>
    <t>Dispositif de lave main</t>
  </si>
  <si>
    <t>Fourniture et pose d'un Dispositif de lave main pour servir au lavage des mains pour les élèves après usage. Cette rubrique comprend tout le dispositif d'alimentation y compris toute sujétion</t>
  </si>
  <si>
    <t>Tuyaux d'aération en PC de 100 mm</t>
  </si>
  <si>
    <t>Fourniture et pose de tuyaux en PVC de 63 mm et de 2,5m de longueur, encastré dans les poteaux et muni de coude en partie inférieure et de ''T'' en partie supérieure + tamis.</t>
  </si>
  <si>
    <t>Désignation</t>
  </si>
  <si>
    <t>I. Terrassement</t>
  </si>
  <si>
    <t>1. Préparation, du terrain, décapage et implantation.</t>
  </si>
  <si>
    <t>FF</t>
  </si>
  <si>
    <t>2. Déblais fouilles en pleine masse et en rigole</t>
  </si>
  <si>
    <t>3. Remblais fouilles</t>
  </si>
  <si>
    <t>II. Fondation Soubassement</t>
  </si>
  <si>
    <t>1. Béton de propreté tsc</t>
  </si>
  <si>
    <t>2. BA pour radier ép. 25 cm</t>
  </si>
  <si>
    <t>3. Agglos pleins de20x 20x40</t>
  </si>
  <si>
    <t xml:space="preserve">     m2</t>
  </si>
  <si>
    <t>IV. Maçonnerie et BA</t>
  </si>
  <si>
    <t>1. Agglos creux de 15 x 20 x40</t>
  </si>
  <si>
    <t>2. Maçonnerie en agglos pleines 15x20x40</t>
  </si>
  <si>
    <t>3. B A pour chaînages</t>
  </si>
  <si>
    <t>3. B A pour poteaux</t>
  </si>
  <si>
    <t>4. BA poutres 15x25 cm</t>
  </si>
  <si>
    <t>5. B A pour dalle de plancher épais; 12cm yc pose pieds</t>
  </si>
  <si>
    <t>6. Dallettes de  60/60 en BA</t>
  </si>
  <si>
    <t xml:space="preserve">7. Béton de forme pour couloir et rampe d'accès </t>
  </si>
  <si>
    <t>V. Enduit Revêtement</t>
  </si>
  <si>
    <t xml:space="preserve">1. Enduit intérieur en ciment </t>
  </si>
  <si>
    <t>2. Enduit extérieur ciment</t>
  </si>
  <si>
    <t xml:space="preserve">3. Enduit étanche dosé à 350kg/m3 pour fosse </t>
  </si>
  <si>
    <t>4. Enduit extérieur moucheté tyrolien</t>
  </si>
  <si>
    <t>VII Menuiseries</t>
  </si>
  <si>
    <t>VIII. Peinture-plomberie-Sanitaire</t>
  </si>
  <si>
    <t>1. Peinture à huile sur menuiseries</t>
  </si>
  <si>
    <t>2. Tuyauterie de distribution</t>
  </si>
  <si>
    <t xml:space="preserve"> 3. Tuyaux d'aération en PVC de 63 yc coudes</t>
  </si>
  <si>
    <t xml:space="preserve">ml </t>
  </si>
  <si>
    <t>4. Dispositif de lave main</t>
  </si>
  <si>
    <t>5. Fourniture et pose de robinet</t>
  </si>
  <si>
    <t xml:space="preserve"> TRAVAUX PREPARATOIRES</t>
  </si>
  <si>
    <t>1.1.1</t>
  </si>
  <si>
    <t>Dépose du faux plafond</t>
  </si>
  <si>
    <t>1.1.2</t>
  </si>
  <si>
    <t>Piquetage de la tyrolienne</t>
  </si>
  <si>
    <t>1.1.3</t>
  </si>
  <si>
    <t>gratage de la peinture</t>
  </si>
  <si>
    <t>1.1.4</t>
  </si>
  <si>
    <t>gratage de tabkeau noir</t>
  </si>
  <si>
    <t>1.1.5</t>
  </si>
  <si>
    <t>Démotion de l'estrade</t>
  </si>
  <si>
    <t>1.1.6</t>
  </si>
  <si>
    <t>Démolition des marches d'accès existantes</t>
  </si>
  <si>
    <t xml:space="preserve">1.2 </t>
  </si>
  <si>
    <t>TRAVAUX NEUF</t>
  </si>
  <si>
    <t>1,.2.1</t>
  </si>
  <si>
    <t>Reprise du faux plafond</t>
  </si>
  <si>
    <t>1,.2.2</t>
  </si>
  <si>
    <t>Reprise de la peinture Fom intérieure</t>
  </si>
  <si>
    <t>1,.2.3</t>
  </si>
  <si>
    <t>F et P de 3 portes métalliques pour placards</t>
  </si>
  <si>
    <t>1,.2.4</t>
  </si>
  <si>
    <t>F et P de des étagères métaliques  des placards</t>
  </si>
  <si>
    <t>1,.2.5</t>
  </si>
  <si>
    <t>Tirer le tableau jusqu'au coin (1m)</t>
  </si>
  <si>
    <t>1,.2.6</t>
  </si>
  <si>
    <t>Reprise peiture à huile sur menuiseries</t>
  </si>
  <si>
    <t>1,.2.7</t>
  </si>
  <si>
    <t>Reprise peinture ardoisine sur tableaux</t>
  </si>
  <si>
    <t>1,.2.8</t>
  </si>
  <si>
    <t>Traitement des fissures</t>
  </si>
  <si>
    <t>1.2.11</t>
  </si>
  <si>
    <t>Traitement anti termites et anti érosif</t>
  </si>
  <si>
    <t>1,.2.10</t>
  </si>
  <si>
    <t>Reprise de la forme d'aire</t>
  </si>
  <si>
    <t>1,.2.11</t>
  </si>
  <si>
    <t xml:space="preserve">Reprise des marches d'accès </t>
  </si>
  <si>
    <t>1,.2.12</t>
  </si>
  <si>
    <t>retraviller les 6 portes</t>
  </si>
  <si>
    <t>1,.2.13</t>
  </si>
  <si>
    <t>F et P des crochets pour fenêtres</t>
  </si>
  <si>
    <t>1,.2.14</t>
  </si>
  <si>
    <t>Construction des rampes d'accès y  compris y semelles, poteaux amorces et soubassement</t>
  </si>
  <si>
    <t>B</t>
  </si>
  <si>
    <t>Dépose de la tôle</t>
  </si>
  <si>
    <t>Dépose appareils électriques</t>
  </si>
  <si>
    <t>1.1.7</t>
  </si>
  <si>
    <t>1.1.8</t>
  </si>
  <si>
    <t>1.2.1</t>
  </si>
  <si>
    <t>Réhaussement de la hauteur du bâtiment de deux(2) assises</t>
  </si>
  <si>
    <t>1.2.2</t>
  </si>
  <si>
    <t>1.2.3</t>
  </si>
  <si>
    <t>1.2.4</t>
  </si>
  <si>
    <t>Reprise des installations électrique</t>
  </si>
  <si>
    <t>1.2.5</t>
  </si>
  <si>
    <t>1.2.6</t>
  </si>
  <si>
    <t>1.2.7</t>
  </si>
  <si>
    <t>1.2.8</t>
  </si>
  <si>
    <t>1.2.9</t>
  </si>
  <si>
    <t>1.2.10</t>
  </si>
  <si>
    <t>1.2.12</t>
  </si>
  <si>
    <t>1.2.13</t>
  </si>
  <si>
    <t>1.2.14</t>
  </si>
  <si>
    <t>1.2.15</t>
  </si>
  <si>
    <t>1.2.16</t>
  </si>
  <si>
    <t>Contruction d'une galerie de 1,50m y compris semelles, poteaux amorces et soubassement</t>
  </si>
  <si>
    <t>1.2.17</t>
  </si>
  <si>
    <t>F et P d'une demi ferme sur galerie en tubes carrés de 50*2</t>
  </si>
  <si>
    <t>1.2.18</t>
  </si>
  <si>
    <t>F et  P de tôle Alu zinc pour demi ferme</t>
  </si>
  <si>
    <t>1.2.19</t>
  </si>
  <si>
    <t>Sous Total bloc de deux(2) classes</t>
  </si>
  <si>
    <t>Total Réhabiltation</t>
  </si>
  <si>
    <t>F et P de demi fermes en cornieres de 50</t>
  </si>
  <si>
    <t>F et P de faux plafond en contre plaqué de 5 mm</t>
  </si>
  <si>
    <t xml:space="preserve">  DESIGNATIONS DES OUVRAGES</t>
  </si>
  <si>
    <t>TRAVAUX PREPARATOIRES</t>
  </si>
  <si>
    <t>0.1</t>
  </si>
  <si>
    <t xml:space="preserve">  Installation de chantier </t>
  </si>
  <si>
    <t xml:space="preserve">  Terrassements</t>
  </si>
  <si>
    <t xml:space="preserve">  Préparation et Décapage de la terre à 5 m de débordement</t>
  </si>
  <si>
    <t xml:space="preserve">  Implantation du bâtiment</t>
  </si>
  <si>
    <t xml:space="preserve">  Remblai en terre végétale</t>
  </si>
  <si>
    <t>1.6</t>
  </si>
  <si>
    <t>DESIGNATION</t>
  </si>
  <si>
    <t>Plaque photo voltaique de 450W</t>
  </si>
  <si>
    <t>Accessoire de raccordement</t>
  </si>
  <si>
    <t>11.1</t>
  </si>
  <si>
    <t>11.3</t>
  </si>
  <si>
    <t>11.4</t>
  </si>
  <si>
    <t>11.5</t>
  </si>
  <si>
    <t>Convertisseur hybride de 5KVA  48V</t>
  </si>
  <si>
    <t>Batterie GEL de 12V  200AH</t>
  </si>
  <si>
    <t>F et P de Porte moitié pleine et moitie de 80 x 220</t>
  </si>
  <si>
    <t xml:space="preserve">Fouilles en rigoles pour semelles :      
Fouilles en rigoles pour semelles filantes de fondation (0,5 0 de large et de 1,50 de profondeur </t>
  </si>
  <si>
    <t>Béton de propreté, épaisseur 0,05 :                                        
Béton de propreté de 5 cm d'épaisseur dosé à 150 kg de CPA.</t>
  </si>
  <si>
    <t>Béton armé pour semelles filantes, h = 20 x I = 50 :                                                                             
Béton armé dosé à 350 kg/m3 pour semelles filantes de 50 cm de large et 20 cm d'épaisseur sous mur. Armature en 4 filantes de 8 et des épingles en 8 espacées de 20 cm.</t>
  </si>
  <si>
    <t xml:space="preserve">Forme d'aire de 10 cm y compris chape incorporée : 
B.A. dosé à 350 </t>
  </si>
  <si>
    <t xml:space="preserve">B.A pour rampe de protection dosé à 350 kg/m3 : 
Béton armé à  350 </t>
  </si>
  <si>
    <t xml:space="preserve">Béton armé dosé à 350 pour pose craie </t>
  </si>
  <si>
    <t xml:space="preserve">Enduits sur murs extérieurs y compris tyrolien : 
</t>
  </si>
  <si>
    <t>Enduits sur murs intérieurs :
Enduits intérieurs au mortier dosé à 300, de 15 mm d'ép mi.</t>
  </si>
  <si>
    <t xml:space="preserve">Enduits pour tableaux :
</t>
  </si>
  <si>
    <t>Fourniture et pose des IPN de 120 (Traverses)</t>
  </si>
  <si>
    <t xml:space="preserve">Les pannes centrales seront assurées par des tubes carrés de 50/2,5: 
</t>
  </si>
  <si>
    <t>Fourniture et pose des platines d'encrage des IPN sur les poteaux muni de 4 boulons de scellage.</t>
  </si>
  <si>
    <t>Feutre bitumeaux :
Fourniture et pose du feutre bitumineux entre tôles et pannes pour éviter les phénomènes électrolytiques et l'usure de la tôle.</t>
  </si>
  <si>
    <t>Fourniture et pose des portes en tôle pleine à moitié persiennées en lame de tôle noire de 15/10 sur l'autre moitié. Porte  de 90/220</t>
  </si>
  <si>
    <t>Fourniture et pose de fenêtres en tôle pleine à moitié et persiennées en lame de tôle noire de 15/10. Fenêtre persiennée de 130/120</t>
  </si>
  <si>
    <t>Fourniture et pose des aérations hautes en tôle perforée de 15/10. Imposte de195/44 avec grille anti vermine soudée y compris peinture antirouille, patte de scellement longueur mini 20 cm (voir plans de détails).</t>
  </si>
  <si>
    <t>F et P de cornière de 30 x 30 pour nez de marches tout au long de la galérie et des marches.</t>
  </si>
  <si>
    <t>F et P d'arrêtoire en fer plat de 25/3 et patte de scellement en tube carré de 10, longueur de scellement 10 cm.</t>
  </si>
  <si>
    <t>Badigeonnage à la chaux en deux couches</t>
  </si>
  <si>
    <t xml:space="preserve">Peinture fom sur mur intérieur : </t>
  </si>
  <si>
    <t xml:space="preserve">Peinture ardoisine sur tableau </t>
  </si>
  <si>
    <t xml:space="preserve">Béton armé dosé à 350 pour pose craie : </t>
  </si>
  <si>
    <t xml:space="preserve">Enduits sur murs intérieurs :
</t>
  </si>
  <si>
    <t>Fourniture et pose des IPN de 120 (Traverses).</t>
  </si>
  <si>
    <t xml:space="preserve">Les pannes centrales seront assurées par des tubes carrés de 50/2 : 
</t>
  </si>
  <si>
    <t>Fourniture et pose des portes en tôle pleine à moitiéet persiennée en lame de tôle noire de 15/10 sur l'autre moitié. Porte persiennée de 90/220</t>
  </si>
  <si>
    <r>
      <rPr>
        <b/>
        <sz val="10"/>
        <color indexed="8"/>
        <rFont val="Arial"/>
        <family val="2"/>
      </rPr>
      <t>Porte tôle pleine moitié pleine et moitie, dim 70x2,2 cm</t>
    </r>
    <r>
      <rPr>
        <sz val="10"/>
        <color indexed="8"/>
        <rFont val="Arial"/>
        <family val="2"/>
      </rPr>
      <t xml:space="preserve"> : </t>
    </r>
  </si>
  <si>
    <t>1. Porte tôle pleine moitié pleine et moitie, dim. 70x180 cm</t>
  </si>
  <si>
    <t>F et pose de la tôlr Alu sinc 63/100</t>
  </si>
  <si>
    <t>Couverture en tole aluzinc 63/100  , feutre bitumineux entre tôles et pannes pour éviter les phénomènes électrolytiques et  l'usure de la tôle,  crochets de fixation, cavalier, les rondelles métalliques et les rondelles d'étancheité. Il est à veiller strictement au recouvrement de tôles et  toutes sujétions</t>
  </si>
  <si>
    <t xml:space="preserve"> </t>
  </si>
  <si>
    <t>F et P de Fenêtre en tôle moitié pleine et moitie de 80x120</t>
  </si>
  <si>
    <t>Sous total bloc de trois (3) classes</t>
  </si>
  <si>
    <t xml:space="preserve">ÉLECTRICITÉ, </t>
  </si>
  <si>
    <t>RECAPITULATIF  - CASE D'ETUDE</t>
  </si>
  <si>
    <t>PU</t>
  </si>
  <si>
    <t>Montant</t>
  </si>
  <si>
    <t>Nettoyage du terrain, décapage et nivellement</t>
  </si>
  <si>
    <r>
      <t>Implantation</t>
    </r>
    <r>
      <rPr>
        <sz val="12"/>
        <color indexed="8"/>
        <rFont val="Arial Narrow"/>
        <family val="2"/>
      </rPr>
      <t xml:space="preserve"> (positionnement d'implantation, piquetage, marquage et traçage des axes  au moyen de cordeaux conformément aux plans d'exécution)</t>
    </r>
  </si>
  <si>
    <t>Fouilles en pleine masse</t>
  </si>
  <si>
    <t>Sint</t>
    <phoneticPr fontId="9" type="noConversion"/>
  </si>
  <si>
    <t>Lint</t>
    <phoneticPr fontId="9" type="noConversion"/>
  </si>
  <si>
    <t>SINTT</t>
    <phoneticPr fontId="9" type="noConversion"/>
  </si>
  <si>
    <t>LDINTT</t>
    <phoneticPr fontId="9" type="noConversion"/>
  </si>
  <si>
    <t>FONDATIONS - SOUBASSEMENT</t>
  </si>
  <si>
    <t>Béton de propreté pour semelle filante dosé à 150 kg/m3</t>
    <phoneticPr fontId="9" type="noConversion"/>
  </si>
  <si>
    <t>Béton de propreté pour  la pose des agglos pleins dosé à 150 kg/m4</t>
  </si>
  <si>
    <t>m4</t>
  </si>
  <si>
    <t>Béton de propreté pour semelle isolée dosé à 150 kg/m3</t>
  </si>
  <si>
    <t>Béton armé pour semelle filante dosé à 350 kg/m3</t>
    <phoneticPr fontId="9" type="noConversion"/>
  </si>
  <si>
    <t>LDB</t>
    <phoneticPr fontId="9" type="noConversion"/>
  </si>
  <si>
    <t>STOLE</t>
    <phoneticPr fontId="9" type="noConversion"/>
  </si>
  <si>
    <t>S RAMPE</t>
    <phoneticPr fontId="9" type="noConversion"/>
  </si>
  <si>
    <t>Béton armé pour semelle isolée dosé à 350 kg/m3</t>
  </si>
  <si>
    <t>Soubassement en agglos pleins de 20x20x40</t>
  </si>
  <si>
    <t>2.7</t>
  </si>
  <si>
    <t>Béton armé pour amorces poteaux en fondation</t>
  </si>
  <si>
    <t>LD fouille</t>
    <phoneticPr fontId="9" type="noConversion"/>
  </si>
  <si>
    <t>LG</t>
    <phoneticPr fontId="9" type="noConversion"/>
  </si>
  <si>
    <t>2.8</t>
  </si>
  <si>
    <t>Béton armé pour chainage bas dosé à 350 kg/m3</t>
  </si>
  <si>
    <t>2.9</t>
  </si>
  <si>
    <t>Béton armé pour longrine de section dosé à 350 kg/m3</t>
  </si>
  <si>
    <t>PLANCHER  SOL</t>
  </si>
  <si>
    <t>Fourniture et pose de Film polyane en plastique noir de 200 microns y compris toute sujétion</t>
  </si>
  <si>
    <t>Forme d'aire en béton armé dosé à 300 kg/m3</t>
  </si>
  <si>
    <t>Béton armé pour sol de placards dosé à 350 kg/m3</t>
  </si>
  <si>
    <t>MACONNERIE - BETON ARME</t>
  </si>
  <si>
    <t>4.1</t>
    <phoneticPr fontId="9" type="noConversion"/>
  </si>
  <si>
    <t>Maçonnerie en agglos creux de 15x20x40</t>
  </si>
  <si>
    <t xml:space="preserve">Claustras type boite postale d'enveloppe </t>
  </si>
  <si>
    <t>Béton armé pour poteaux dosé à 350 kg/m3</t>
  </si>
  <si>
    <t>Béton armé pour appui de baies dosé à 350 kg/m3</t>
  </si>
  <si>
    <t>Béton armé pour chainage linteau dosé à 350 kg/m3</t>
  </si>
  <si>
    <t>Béton armé pour  chainage haut dosé à 350 kg/m3 pour scéllement IPN/Tube Carré et courounnement de la tôle</t>
  </si>
  <si>
    <t>Béton armé pour dalle de placard  dosé à 350 kg/m3</t>
    <phoneticPr fontId="9" type="noConversion"/>
  </si>
  <si>
    <t>Enduit ciment sur murs intérieurs</t>
  </si>
  <si>
    <t>Enduit ciment sous face dalle</t>
  </si>
  <si>
    <t xml:space="preserve">Enduit extérieurs </t>
  </si>
  <si>
    <t xml:space="preserve">Fourniture et pose de Carreaux grès cérame de 45x45 y compris toute sujétion </t>
  </si>
  <si>
    <t>5.6</t>
  </si>
  <si>
    <t xml:space="preserve">Fourniture et pose de plinth de 45x10 y compris toute sujétion </t>
  </si>
  <si>
    <t xml:space="preserve">CHARPENTE, COUVERTURE, ETANCHEITE </t>
  </si>
  <si>
    <t>Tôle alluzinc : 63/100 y compris toutes suggestion de pose</t>
  </si>
  <si>
    <t>TC</t>
    <phoneticPr fontId="9" type="noConversion"/>
  </si>
  <si>
    <t>IPN</t>
    <phoneticPr fontId="9" type="noConversion"/>
  </si>
  <si>
    <t>F et P tube carré de 50 de 2,5mm d'épaisseur  pour panne</t>
    <phoneticPr fontId="9" type="noConversion"/>
  </si>
  <si>
    <t>F et P IPN de 100</t>
  </si>
  <si>
    <t>Feutre bitumeux</t>
  </si>
  <si>
    <t xml:space="preserve">Etanchéité en pax alu pour toiture </t>
    <phoneticPr fontId="9" type="noConversion"/>
  </si>
  <si>
    <t>m²</t>
    <phoneticPr fontId="9" type="noConversion"/>
  </si>
  <si>
    <t>MENUISERIE MÉTALLIQUE - ALUMINIUM</t>
  </si>
  <si>
    <t>ALUMINIUM</t>
  </si>
  <si>
    <t>Fenêtre châssis alu vitré de 5mm avec grille anti moustique de 120x180</t>
    <phoneticPr fontId="9" type="noConversion"/>
  </si>
  <si>
    <t>Fenêtre châssis alu vitré de 5mm avec grille anti moustique de 120x120</t>
    <phoneticPr fontId="9" type="noConversion"/>
  </si>
  <si>
    <t>METALLIQUE</t>
  </si>
  <si>
    <t xml:space="preserve">Fenêtre métallique pleine et persienne de  120 x 120 </t>
  </si>
  <si>
    <t>Fenêtre métallique pleine et persienne de  120 x 180</t>
  </si>
  <si>
    <t>7.6</t>
  </si>
  <si>
    <t>Fenêtre métallique persienne de  40 x 120 (aération haute)</t>
  </si>
  <si>
    <t>7.7</t>
  </si>
  <si>
    <t>Porte métallique pleine double face de 90 x 220</t>
    <phoneticPr fontId="9" type="noConversion"/>
  </si>
  <si>
    <t>7.8</t>
  </si>
  <si>
    <t>Porte métallique pleine double face avec occulus vitré de 140 x 220</t>
    <phoneticPr fontId="9" type="noConversion"/>
  </si>
  <si>
    <t>8.1</t>
    <phoneticPr fontId="9" type="noConversion"/>
  </si>
  <si>
    <t>F et P de faux plafond en bois</t>
  </si>
  <si>
    <t>ÉLECTRICITÉ, VENTILATION, FROID, TÉLÉPHONE</t>
  </si>
  <si>
    <t xml:space="preserve">SOLAIRE </t>
  </si>
  <si>
    <t>Cables 2x 16 mm2  CU (Panneaux)/ regulateur)</t>
  </si>
  <si>
    <t>Controleur de batteries</t>
  </si>
  <si>
    <t>Cables 2x 25 mm2  CU ( regulateur/ batterie )</t>
  </si>
  <si>
    <t>Support metallique pour 9 modules PV de puissance 500 Wc</t>
  </si>
  <si>
    <t>TGBT</t>
  </si>
  <si>
    <t>9.2.1</t>
  </si>
  <si>
    <t>F te P Tableau général TGBT à 4 pôles de 400 mm x 500 mm de dimension et de  14,98 KW de puissance avec Intersectionneur à déclechement 4P-40A +  1 différentiel de 16A ,1 différentiel de 20A  et 1 différentiel de 25A + 7 disjoncteurs de 10A ,3 disjoncteurs de 16A  et 5 disjoncteurs de 20A</t>
  </si>
  <si>
    <t>9.2.2</t>
  </si>
  <si>
    <t>Fourniture et pose de  câble électrique  de section G10  type U 1000 R2V .</t>
  </si>
  <si>
    <t>9.3</t>
  </si>
  <si>
    <t xml:space="preserve">Mise à la terre </t>
  </si>
  <si>
    <t>9.3.1</t>
  </si>
  <si>
    <t>Cuivre nu de 25mm²</t>
  </si>
  <si>
    <t>9.3.2</t>
  </si>
  <si>
    <t>Piquet de terre avec cosse</t>
  </si>
  <si>
    <t>9.3.3</t>
  </si>
  <si>
    <t>Barrette de terre</t>
  </si>
  <si>
    <t>9.4</t>
  </si>
  <si>
    <t>Iso range et Cable</t>
  </si>
  <si>
    <t>9.4.1</t>
  </si>
  <si>
    <t>Provision de tuyau iso orange de diamètre de 16</t>
  </si>
  <si>
    <t>9.4.2</t>
  </si>
  <si>
    <t>Provision de tuyau iso orange de diamètre de 13</t>
  </si>
  <si>
    <t>9.4.3</t>
  </si>
  <si>
    <t>Provision de tuyau iso orange de diamètre de 11</t>
  </si>
  <si>
    <t>9.4.4</t>
  </si>
  <si>
    <t xml:space="preserve">Provision de boite de dérivation  y compris tous les éléments utiles à la pose de la filerie de distribution </t>
  </si>
  <si>
    <t>9.4.5</t>
  </si>
  <si>
    <t xml:space="preserve">Provision de tableau rhéostat simple y compris tous les éléments utile à la pose de la filerie de distribution </t>
  </si>
  <si>
    <t>9.4.6</t>
  </si>
  <si>
    <t>Fourniture et pose de  câble électrique  de section 2X(1x1,5mm2)+1G1,5.  type H07 VU .</t>
  </si>
  <si>
    <t>9.4.7</t>
  </si>
  <si>
    <t>Fourniture et pose de  câble électrique  de section 2X(1x2,5mm2)+1G2,5.  type H07 VU .</t>
  </si>
  <si>
    <t>9.4.8</t>
  </si>
  <si>
    <t>Fourniture et pose de  câble électrique  de section 2X(1x4mm2)+1G4.  type H07 VU .</t>
  </si>
  <si>
    <t>9.5</t>
  </si>
  <si>
    <t>Prise simple 16 A 2P + T</t>
  </si>
  <si>
    <t>9.6</t>
  </si>
  <si>
    <t>Prise étanche 16 A 2P + T</t>
  </si>
  <si>
    <t>9.7</t>
  </si>
  <si>
    <t xml:space="preserve">Interrupteur simple </t>
  </si>
  <si>
    <t>9.8</t>
  </si>
  <si>
    <t>Interrupteur va et vient</t>
  </si>
  <si>
    <t>9.9</t>
  </si>
  <si>
    <t>Réglette de 60 LED</t>
  </si>
  <si>
    <t>9.10</t>
  </si>
  <si>
    <t>Réglette de 120 LED</t>
  </si>
  <si>
    <t>9.11</t>
  </si>
  <si>
    <t>Réglette de 120 étanche LED</t>
  </si>
  <si>
    <t>9.12</t>
  </si>
  <si>
    <t>Extincteur à poudre de 6 kg</t>
  </si>
  <si>
    <t>9.13</t>
    <phoneticPr fontId="9" type="noConversion"/>
  </si>
  <si>
    <t>12.1</t>
  </si>
  <si>
    <t>Peinture à huile sur menuiserie métallique</t>
  </si>
  <si>
    <t>12.2</t>
  </si>
  <si>
    <t xml:space="preserve">Peinture à huile sur faux plafond </t>
  </si>
  <si>
    <t>12.3</t>
  </si>
  <si>
    <t>Peinture fom sous face dalle</t>
  </si>
  <si>
    <t>12.4</t>
  </si>
  <si>
    <t>Peinture à huile sur mur intérieur</t>
  </si>
  <si>
    <t>12.5</t>
  </si>
  <si>
    <t>Peinture tyrolienne</t>
  </si>
  <si>
    <t>TOTAL  HORS TAXES BIBLIOTHEQUE</t>
  </si>
  <si>
    <t>PERI</t>
    <phoneticPr fontId="9" type="noConversion"/>
  </si>
  <si>
    <t>Béton armé pour paillasse dosé à 350 kg/m3</t>
    <phoneticPr fontId="9" type="noConversion"/>
  </si>
  <si>
    <t>m3</t>
    <phoneticPr fontId="9" type="noConversion"/>
  </si>
  <si>
    <t>Fourniture et pose de Faïences murales de 20x30  y compris toute sujétion</t>
    <phoneticPr fontId="9" type="noConversion"/>
  </si>
  <si>
    <t>5.5</t>
  </si>
  <si>
    <t>Fet P IPN de 100</t>
    <phoneticPr fontId="9" type="noConversion"/>
  </si>
  <si>
    <t>9.1</t>
  </si>
  <si>
    <t xml:space="preserve">Connexion au réseau interne  - TGBT dans la bibliothèque - y compris toutes les sujétions </t>
  </si>
  <si>
    <t>9.4.9</t>
  </si>
  <si>
    <t>X</t>
    <phoneticPr fontId="9" type="noConversion"/>
  </si>
  <si>
    <t>10.1</t>
    <phoneticPr fontId="9" type="noConversion"/>
  </si>
  <si>
    <t>10.2</t>
  </si>
  <si>
    <t>10.3</t>
  </si>
  <si>
    <t>Peinture à fom sur mur intérieur</t>
  </si>
  <si>
    <t>10.4</t>
  </si>
  <si>
    <t>CH H 30</t>
    <phoneticPr fontId="9" type="noConversion"/>
  </si>
  <si>
    <t>CH H 20</t>
    <phoneticPr fontId="9" type="noConversion"/>
  </si>
  <si>
    <t>LD LINT</t>
    <phoneticPr fontId="9" type="noConversion"/>
  </si>
  <si>
    <t>Lg</t>
    <phoneticPr fontId="9" type="noConversion"/>
  </si>
  <si>
    <t>Béton armé pour marches et rampes dosé à 350 kg/m3</t>
  </si>
  <si>
    <t>Motif décoratif  sur mur extérieur 1</t>
    <phoneticPr fontId="9" type="noConversion"/>
  </si>
  <si>
    <t>Motif décoratif  sur mur extérieur 2</t>
    <phoneticPr fontId="9" type="noConversion"/>
  </si>
  <si>
    <t>Fenêtre châssis alu vitré de 5mm avec grille anti moustique de 60x180</t>
    <phoneticPr fontId="9" type="noConversion"/>
  </si>
  <si>
    <t>7.2</t>
    <phoneticPr fontId="9" type="noConversion"/>
  </si>
  <si>
    <t>Fenêtre métallique pleine et persienne de  60 x 180</t>
  </si>
  <si>
    <t xml:space="preserve">Connexion au réseau interne  au TGBT dans la salle bibliothèque - y compris toutes les sujétions </t>
  </si>
  <si>
    <t>Iso range et Cable et équipements</t>
  </si>
  <si>
    <t>Peinture fom sur mur intérieur</t>
  </si>
  <si>
    <t>TOTAL  HORS TAXES SALLE POLYVALENTE</t>
  </si>
  <si>
    <t>3.4 CADRE DEVIS QUANTITATIF ET ESTIMATIF DU PATIO</t>
  </si>
  <si>
    <t>Nettoyage du terrain et décapage</t>
  </si>
  <si>
    <t>LDT</t>
    <phoneticPr fontId="9" type="noConversion"/>
  </si>
  <si>
    <t>Béton armé pour bèche des rampe et marche dosé à 350 kg/m3</t>
  </si>
  <si>
    <t>S enduit</t>
    <phoneticPr fontId="9" type="noConversion"/>
  </si>
  <si>
    <t>Béton armé pour chainage haut dosé à 350kg/m3</t>
    <phoneticPr fontId="9" type="noConversion"/>
  </si>
  <si>
    <t>Béton armé pour banquette d'attente dosé à 350 kg/m3</t>
  </si>
  <si>
    <t>5.1</t>
    <phoneticPr fontId="9" type="noConversion"/>
  </si>
  <si>
    <t xml:space="preserve">Fourniture et pose de Carreaux grès cérame de 30x30 y compris toute sujétion </t>
  </si>
  <si>
    <t>Fourniture et pose de Faïences murales de 20x30 sur bancs d'attente y compris toute sujétion</t>
  </si>
  <si>
    <t>VI</t>
    <phoneticPr fontId="9" type="noConversion"/>
  </si>
  <si>
    <t xml:space="preserve">MENUISERIE MÉTALLIQUE </t>
    <phoneticPr fontId="9" type="noConversion"/>
  </si>
  <si>
    <t>6.1</t>
    <phoneticPr fontId="9" type="noConversion"/>
  </si>
  <si>
    <t>F et P de tube métallique de 50x80 sur le passio</t>
    <phoneticPr fontId="9" type="noConversion"/>
  </si>
  <si>
    <t>ml</t>
    <phoneticPr fontId="9" type="noConversion"/>
  </si>
  <si>
    <t>Grille métallique pour rampes de 450x85</t>
    <phoneticPr fontId="9" type="noConversion"/>
  </si>
  <si>
    <t xml:space="preserve">SOUS-TOTAL </t>
    <phoneticPr fontId="9" type="noConversion"/>
  </si>
  <si>
    <t>VII</t>
    <phoneticPr fontId="9" type="noConversion"/>
  </si>
  <si>
    <t xml:space="preserve">ASSAINISSEMENT </t>
    <phoneticPr fontId="9" type="noConversion"/>
  </si>
  <si>
    <t>7.1</t>
    <phoneticPr fontId="9" type="noConversion"/>
  </si>
  <si>
    <t>Tuyauterie d'évacuation - Provision de tuyaux d'évacuation de PVC 110  avec les différents éléments de raccordement y compris toute suggestion</t>
    <phoneticPr fontId="9" type="noConversion"/>
  </si>
  <si>
    <t>Siphon au sol</t>
  </si>
  <si>
    <t>U</t>
    <phoneticPr fontId="9" type="noConversion"/>
  </si>
  <si>
    <t>VIII</t>
    <phoneticPr fontId="9" type="noConversion"/>
  </si>
  <si>
    <t>TOTAL  HORS TAXES PATIO</t>
  </si>
  <si>
    <t>P</t>
    <phoneticPr fontId="9" type="noConversion"/>
  </si>
  <si>
    <t>Béton de propreté pour  la pose des agglos pleins dosé à 150 kg/m3</t>
    <phoneticPr fontId="9" type="noConversion"/>
  </si>
  <si>
    <t>2.10</t>
  </si>
  <si>
    <t>2.11</t>
  </si>
  <si>
    <t>Gros Béton  pour protection de fondation dosé à 200 kg/m3</t>
    <phoneticPr fontId="9" type="noConversion"/>
  </si>
  <si>
    <t>Es ce béton de scellement des élements de charpente et toiture</t>
  </si>
  <si>
    <t>F et P tube carré de 50 de 2,5 mm d'épaisseur pour panne</t>
    <phoneticPr fontId="9" type="noConversion"/>
  </si>
  <si>
    <t>Fet P des IPN DE 100</t>
    <phoneticPr fontId="9" type="noConversion"/>
  </si>
  <si>
    <t>Fenêtre châssis métallique vitré de 5mm avec grille anti moustique de 100x120</t>
    <phoneticPr fontId="9" type="noConversion"/>
  </si>
  <si>
    <t xml:space="preserve">Fenêtre métallique pleine et persienne de  100 x 120 </t>
  </si>
  <si>
    <t>Fenêtre métallique persienne de  40 x 100 (aération haute)</t>
    <phoneticPr fontId="9" type="noConversion"/>
  </si>
  <si>
    <t>Porte métallique pleine double face et persinne de 90 x 220</t>
  </si>
  <si>
    <t>Porte métallique pleine double face et persinne vitré de 140 x 220</t>
  </si>
  <si>
    <t>Grille métallique pour rampes de 440x85</t>
    <phoneticPr fontId="9" type="noConversion"/>
  </si>
  <si>
    <t>F et P de faux plafond en bois</t>
    <phoneticPr fontId="9" type="noConversion"/>
  </si>
  <si>
    <t>Modules Panneau(x) monocristalin de puissance crete= 500W  Vdc=48,83V Isc=13,2A</t>
  </si>
  <si>
    <t>9.2</t>
  </si>
  <si>
    <t>Cables 2x 10 mm2  CU (Panneaux)/ regulateur)</t>
  </si>
  <si>
    <t>Controleur dr batteries</t>
  </si>
  <si>
    <t>Cables 2x 16 mm2  CU ( regulateur/ batterie )</t>
  </si>
  <si>
    <t>Support metalique pour 6 modules PV de puissance 500 Wc</t>
  </si>
  <si>
    <t>F te P Tableau général TGBT à 4 pôles 32 A de 400 mm x 500 mm de dimension et de  9,82 KW de puissance; avec  1 différentiel de 16A ,1 différentiel de 20A et 1 différentiel de 25A + 5 disjoncteur de 10 A, 1 disjoncteur de 16 A et 4 Disjoncteur de 20 A et y compris cables et toute sujjetion</t>
  </si>
  <si>
    <t>Equipements et appareillages</t>
  </si>
  <si>
    <t>9.12</t>
    <phoneticPr fontId="9" type="noConversion"/>
  </si>
  <si>
    <t>5. RECAPITULATIF - LOGEMENT DIRECTEUR ET ANNEXES</t>
  </si>
  <si>
    <t xml:space="preserve">LOGEMENT </t>
  </si>
  <si>
    <t>CUISINE</t>
  </si>
  <si>
    <t>LATRINES</t>
  </si>
  <si>
    <t>TOTAL LOGEMENT DIRECETUR ET ANNEXES</t>
  </si>
  <si>
    <t>5.1 CADRE DEVIS QUANTITATIF ESTIMATIF LOGEMENT DIRECTEUR</t>
  </si>
  <si>
    <t>SINT térrasse</t>
    <phoneticPr fontId="9" type="noConversion"/>
  </si>
  <si>
    <t>LDinT térrasse</t>
    <phoneticPr fontId="9" type="noConversion"/>
  </si>
  <si>
    <t xml:space="preserve">Sterrasse </t>
    <phoneticPr fontId="9" type="noConversion"/>
  </si>
  <si>
    <t>S MARCHE</t>
    <phoneticPr fontId="9" type="noConversion"/>
  </si>
  <si>
    <t>ch haut 30</t>
    <phoneticPr fontId="9" type="noConversion"/>
  </si>
  <si>
    <t>ch haut 20</t>
    <phoneticPr fontId="9" type="noConversion"/>
  </si>
  <si>
    <t>Soubassement en agglos pleins de 15x20x40</t>
    <phoneticPr fontId="9" type="noConversion"/>
  </si>
  <si>
    <t>ldfouille B</t>
    <phoneticPr fontId="9" type="noConversion"/>
  </si>
  <si>
    <t>ldfouille T</t>
    <phoneticPr fontId="9" type="noConversion"/>
  </si>
  <si>
    <t>ldfouille V</t>
    <phoneticPr fontId="9" type="noConversion"/>
  </si>
  <si>
    <t>Fenêtre châssis métallique vitré de 5mm avec grille anti moustique de 120x120</t>
    <phoneticPr fontId="9" type="noConversion"/>
  </si>
  <si>
    <t>Fenêtre châssis métallique vitré de 5mm avec grille anti moustique de 60x120</t>
  </si>
  <si>
    <t>Fenêtre châssis métallique vitré de 5mm anti moustique de 60x60</t>
  </si>
  <si>
    <t>Fenêtre métallique pleine et persienne de  60 x 120</t>
  </si>
  <si>
    <t>Fenêtre métallique pleine et  persienne de  60 x 60</t>
  </si>
  <si>
    <t>Fenêtre métallique persienne de  40 x 120 (aération haute)</t>
    <phoneticPr fontId="9" type="noConversion"/>
  </si>
  <si>
    <t>7.9</t>
  </si>
  <si>
    <t>7.10</t>
  </si>
  <si>
    <t>Porte métallique pleine double face et persienne de 90 x 220</t>
  </si>
  <si>
    <t>7.11</t>
  </si>
  <si>
    <t>Porte métallique pleine double face et persienne de 120 x 220</t>
  </si>
  <si>
    <t>7.12</t>
  </si>
  <si>
    <t>Grille métallique pour rampes de 450 x 85</t>
  </si>
  <si>
    <t>8.3</t>
  </si>
  <si>
    <t>Modules Panneau(x) monocristalin de pissance crete= 500W  Vdc=41,6V Isc=12,97A</t>
  </si>
  <si>
    <t>Batteries GEL 250 Ah /12V et Rack de support vertical</t>
  </si>
  <si>
    <t>Cables 2x 4 mm2  CU (Panneaux)/ regulateur)</t>
  </si>
  <si>
    <t xml:space="preserve">F te P Tableau général TGBT à 2 pôles de 340 mm x 432 mm de dimension et de  3,32 KW de puissance; avec  1 différentiel de 16A  et 2 différentiel de 20A + 5 disjoncteurs de 10A  et 2 disjoncteurs de 16A  </t>
  </si>
  <si>
    <t>Equipements  et appareils</t>
  </si>
  <si>
    <t>Prise simple étanche 16 A 3P + T</t>
    <phoneticPr fontId="9" type="noConversion"/>
  </si>
  <si>
    <t>9.10</t>
    <phoneticPr fontId="9" type="noConversion"/>
  </si>
  <si>
    <t>5.2 CADRE DEVIS QUANTITATIF ESTIMATIF CUISINE</t>
  </si>
  <si>
    <t>Béton de propreté pour  la pose des agglos pleins dosé à 150 kg/m3</t>
  </si>
  <si>
    <t>Soubassement en agglos pleins de 15x20x40</t>
  </si>
  <si>
    <t xml:space="preserve">Fenêtre métallique persienne de  120 x 120 </t>
    <phoneticPr fontId="9" type="noConversion"/>
  </si>
  <si>
    <t>TOTAL  HORS TAXES CUISINE</t>
  </si>
  <si>
    <t>5.3 CADRE DEVIS QUANTITATIF ESTIMATIF BLOC LATRINE A DEUX CABINES</t>
  </si>
  <si>
    <t>Béton armé pour dalle au sol dosé à 350 kg/m3</t>
    <phoneticPr fontId="9" type="noConversion"/>
  </si>
  <si>
    <t>Lchf</t>
    <phoneticPr fontId="9" type="noConversion"/>
  </si>
  <si>
    <t>Béton armé pour la dalle de 15 cm</t>
    <phoneticPr fontId="9" type="noConversion"/>
  </si>
  <si>
    <t>4.9</t>
  </si>
  <si>
    <t>Béton armé pour  chainage haut dosé à 350 kg/m3</t>
  </si>
  <si>
    <t>Enduit a l'intérieur de la fosse</t>
    <phoneticPr fontId="9" type="noConversion"/>
  </si>
  <si>
    <t>5.9</t>
  </si>
  <si>
    <t xml:space="preserve">Fourniture et pose de Carreaux grés cérame anti-dérapant de 30x30 y compris toute sujétion </t>
  </si>
  <si>
    <t>Tôle alluzinc : 45/100 y compris toutes suggestion de pose</t>
  </si>
  <si>
    <t>6.12</t>
  </si>
  <si>
    <t>6.13</t>
  </si>
  <si>
    <t>Porte métallique pleine double face de 80 x 220</t>
    <phoneticPr fontId="9" type="noConversion"/>
  </si>
  <si>
    <t>PLOMBERIES - SANITAIRES</t>
  </si>
  <si>
    <t>vannes d'arrêt</t>
  </si>
  <si>
    <t>10.8</t>
  </si>
  <si>
    <t>ASSAINISSEMENT ET AMÉNAGEMENT DES ABORDS</t>
  </si>
  <si>
    <t>Tuyauterie d'évacuation - Provision de tuyaux d'évacuation de divers diamètres avec les différents éléments de raccordement y compris toute suggestion</t>
  </si>
  <si>
    <t>11.2</t>
  </si>
  <si>
    <t>Regards de visite</t>
  </si>
  <si>
    <t>Peinture tyrolienne (intérieur - extérieur)</t>
  </si>
  <si>
    <t>2- TRAVAUX DE REHABILITATION BLOC DE TROIS (3) CLASSES</t>
  </si>
  <si>
    <t>3. CADRE DEVIS QUANTITATIF ESTIMATIF ADMINISTRATION</t>
  </si>
  <si>
    <t>Batterie 12V de 200AH lithium avec rak métallique de support</t>
  </si>
  <si>
    <t>4. CASE D'ETUDES</t>
  </si>
  <si>
    <t>Convertisseur hybride de 9,5KVA  48V</t>
  </si>
  <si>
    <t>Modules Panneau(x) monocristalin de puissance crete= 500W  Vdc=48 V Isc=13,2A</t>
  </si>
  <si>
    <t>Convertisseur hybride de 3,5KVA  48V</t>
  </si>
  <si>
    <t>Support metallique pour 4 modules PV de puissance 500 Wc</t>
  </si>
  <si>
    <r>
      <rPr>
        <b/>
        <sz val="12"/>
        <color indexed="8"/>
        <rFont val="Arial Narrow"/>
        <family val="2"/>
      </rPr>
      <t xml:space="preserve">Remblai des fouilles : </t>
    </r>
    <r>
      <rPr>
        <sz val="12"/>
        <color indexed="8"/>
        <rFont val="Arial Narrow"/>
        <family val="2"/>
      </rPr>
      <t xml:space="preserve">                                                                                                                                 
 Remblai des fouilles provenant de déblais. Le remblai des fouilles sera exécuté par couches successives de 20 cm d'épaisseur, damée et compacté en arrosant abondamment de manière à réduire le foisonnement des terres rapportées.</t>
    </r>
  </si>
  <si>
    <r>
      <rPr>
        <b/>
        <sz val="12"/>
        <color indexed="8"/>
        <rFont val="Arial Narrow"/>
        <family val="2"/>
      </rPr>
      <t xml:space="preserve">Film polyane sous dalle : </t>
    </r>
    <r>
      <rPr>
        <sz val="12"/>
        <color indexed="8"/>
        <rFont val="Arial Narrow"/>
        <family val="2"/>
      </rPr>
      <t xml:space="preserve"> 
Film en plastique noir doublée</t>
    </r>
  </si>
  <si>
    <t xml:space="preserve">Remblai arrosé et compacté sous forme d'aire :                </t>
  </si>
  <si>
    <t xml:space="preserve">Remblai latérique compacté sous rampe de protection :  </t>
  </si>
  <si>
    <t xml:space="preserve">Béton armé dosé à 350 pour amorces et poteaux : </t>
  </si>
  <si>
    <t xml:space="preserve">Béton armé dosé à 350 pour chainage haut de (20x20) et CH5 (12x20) : </t>
  </si>
  <si>
    <t xml:space="preserve">Enduits sur murs extérieurs y compris tyrolien : </t>
  </si>
  <si>
    <t>Enduits pour tableaux :</t>
  </si>
  <si>
    <t>Enduit étanche de protection sur soubassement enterré:</t>
  </si>
  <si>
    <t xml:space="preserve">Demi ferme en tube carré :  </t>
  </si>
  <si>
    <t>Couverture en bac aluzinc 63/100 :</t>
  </si>
  <si>
    <t xml:space="preserve">Peinture huile sur plinthe murale : </t>
  </si>
  <si>
    <t xml:space="preserve">Maçonnerie en agglos de 15 X 20 X 40 : </t>
  </si>
  <si>
    <t xml:space="preserve">Béton armé pour chainage bas de 15 X 20 :  </t>
  </si>
  <si>
    <t xml:space="preserve">Béton armé pour chainage bas de 20 X 20 :  </t>
  </si>
  <si>
    <t xml:space="preserve">Agglos pleins de 15 x 20 x 40 cm :  </t>
  </si>
  <si>
    <t xml:space="preserve">Agglos pleins de 20 x 20 x 40 cm :  </t>
  </si>
  <si>
    <t>Les pannes de rive seront assurées par des IPN de 80</t>
  </si>
  <si>
    <t xml:space="preserve">Béton armé dosé à 350 kg/m3 pour appuis des fenêtres : </t>
  </si>
  <si>
    <t>Couverture en tôle bac alu 45/10e+ toute sujetion de pose</t>
  </si>
  <si>
    <t>Convertisseur hybride de 1,5kva-24V</t>
  </si>
  <si>
    <t>ELECTRICITE</t>
  </si>
  <si>
    <t>Décapage et nivellement</t>
    <phoneticPr fontId="9" type="noConversion"/>
  </si>
  <si>
    <t>u</t>
    <phoneticPr fontId="9" type="noConversion"/>
  </si>
  <si>
    <t>Remblais latéritique compacté</t>
    <phoneticPr fontId="9" type="noConversion"/>
  </si>
  <si>
    <t>F et P de portail 400x220 en tole pleine double de 15/10 double face  y compris serrure et toutes sujétions de pose</t>
    <phoneticPr fontId="9" type="noConversion"/>
  </si>
  <si>
    <t>F et P de portillon en tole pleine double de 15/10 double face de 150x220 y compris serrure et toutes sujétions de pose</t>
    <phoneticPr fontId="9" type="noConversion"/>
  </si>
  <si>
    <t>V</t>
    <phoneticPr fontId="9" type="noConversion"/>
  </si>
  <si>
    <t xml:space="preserve">Enduit ciment sur murs </t>
    <phoneticPr fontId="9" type="noConversion"/>
  </si>
  <si>
    <t>IV</t>
    <phoneticPr fontId="9" type="noConversion"/>
  </si>
  <si>
    <t>Fourniture et pose d’un grillage simple torsion 50x50 en fil galvanisé  Ǿ 3 mm, de hauteur 1,50 m en rouleaux de 25m + tendeurs et fil galva y compris toutes sujétions de pose</t>
  </si>
  <si>
    <t xml:space="preserve">Fourniture et pose de poteaux en IPN 80 de 2,00m </t>
    <phoneticPr fontId="9" type="noConversion"/>
  </si>
  <si>
    <t>Béton armé pour chainage sur mur dosé à 350 kg/m3</t>
    <phoneticPr fontId="9" type="noConversion"/>
  </si>
  <si>
    <t>3.1</t>
    <phoneticPr fontId="9" type="noConversion"/>
  </si>
  <si>
    <t>III</t>
    <phoneticPr fontId="9" type="noConversion"/>
  </si>
  <si>
    <t>Béton armé pour longrine de section 15x20x40 dosé à 350 kg/m3</t>
    <phoneticPr fontId="9" type="noConversion"/>
  </si>
  <si>
    <t>Béton de propreté pour  la pose des agglos pleins et longrines dosé à 150 kg/m3</t>
    <phoneticPr fontId="9" type="noConversion"/>
  </si>
  <si>
    <t>2.1</t>
    <phoneticPr fontId="9" type="noConversion"/>
  </si>
  <si>
    <t>ff</t>
    <phoneticPr fontId="9" type="noConversion"/>
  </si>
  <si>
    <t>REHABILITATION/CONSTRUCTION DU CEG DE KAWARA NDEBE</t>
  </si>
  <si>
    <t xml:space="preserve">1. GENERALITE- AMENAGEMENT - ASSAINISSEMENT- INSTALLATION - VRD </t>
  </si>
  <si>
    <t>Ref.</t>
  </si>
  <si>
    <t>Unités</t>
  </si>
  <si>
    <t>GENERALITES</t>
  </si>
  <si>
    <t xml:space="preserve">Installation et Repli du chantier (Construction de bureau  de baraque de chantier + équipements, provision de panneaux de chantier, panneau d'identifcation de site, panneau de bailleur de fonds, mobilisation et instalition des équipements et autres appareillages utiles au travaux, fonçage de forage si nécessaire pour les travaux, nettoyage à la fin des travaux et toutes sujétions.) - Provision des EPI pour les différents intervenants sur le site - Assurance TRC </t>
    <phoneticPr fontId="9" type="noConversion"/>
  </si>
  <si>
    <t>TRAVAUX  PREPARATOIRES</t>
  </si>
  <si>
    <t xml:space="preserve">Démolition y compris évacuation des débris et toutes sujétions  </t>
  </si>
  <si>
    <t xml:space="preserve">Abattage d'arbre y compris toutes sujétions  </t>
  </si>
  <si>
    <t>AMENAGEMENT/REVETEMENT/PLANTATION D'ARBRES</t>
  </si>
  <si>
    <t>Implantation des voies de circulation</t>
    <phoneticPr fontId="9" type="noConversion"/>
  </si>
  <si>
    <t>m2</t>
    <phoneticPr fontId="9" type="noConversion"/>
  </si>
  <si>
    <t>F et P de bordure de 5 cm pour passage</t>
    <phoneticPr fontId="9" type="noConversion"/>
  </si>
  <si>
    <t>Couche de base en latérite compacté de 10 cm</t>
    <phoneticPr fontId="9" type="noConversion"/>
  </si>
  <si>
    <t>Plantation et entretien d'arbres y compris toutes sujétions</t>
  </si>
  <si>
    <t>ELECTRICITE ET ECLAIRAGE</t>
    <phoneticPr fontId="9" type="noConversion"/>
  </si>
  <si>
    <t>F et P de Lampadaire solaire type P 65 TRS01-300W y compris poteaux metallique et socle en BA et toutes sujétions d'installation</t>
  </si>
  <si>
    <t>7. DEVIS QUANTITATIF ET ESTIMATI D'UN BLOC DE TROIS (3) SALLES DE CLASSES AVEC  GALERIE COUVERTE</t>
  </si>
  <si>
    <t xml:space="preserve">Béton armé dosé à 350 pour chainage haut de (20x20) et CH5 (12x20) pour appui aerations hautes : </t>
  </si>
  <si>
    <t>8. DEVIS QUANTITATIF ET ESTIMATI D'UN BLOC DE TROIS (3) SALLES DE CLASSES AVEC  GALERIE COUVERTE</t>
  </si>
  <si>
    <r>
      <rPr>
        <b/>
        <sz val="12"/>
        <color indexed="8"/>
        <rFont val="Arial Narrow"/>
        <family val="2"/>
      </rPr>
      <t xml:space="preserve">Fouilles en rigoles pour semelles : </t>
    </r>
    <r>
      <rPr>
        <sz val="12"/>
        <color indexed="8"/>
        <rFont val="Arial Narrow"/>
        <family val="2"/>
      </rPr>
      <t xml:space="preserve">     
</t>
    </r>
  </si>
  <si>
    <r>
      <rPr>
        <b/>
        <sz val="12"/>
        <color indexed="8"/>
        <rFont val="Arial Narrow"/>
        <family val="2"/>
      </rPr>
      <t xml:space="preserve">Remblai arrosé et compacté sous forme d'aire : </t>
    </r>
    <r>
      <rPr>
        <sz val="12"/>
        <color indexed="8"/>
        <rFont val="Arial Narrow"/>
        <family val="2"/>
      </rPr>
      <t xml:space="preserve">                
Remblai en latérite de bonne qualité de 35 cm, arrosé et compacté en deux couches sous forme d'aire. Il sera damé et pilonné en arrosant d'une manière optimale.</t>
    </r>
  </si>
  <si>
    <r>
      <rPr>
        <b/>
        <sz val="12"/>
        <color indexed="8"/>
        <rFont val="Arial Narrow"/>
        <family val="2"/>
      </rPr>
      <t xml:space="preserve">Remblai latérique compacté sous rampe de protection : </t>
    </r>
    <r>
      <rPr>
        <sz val="12"/>
        <color indexed="8"/>
        <rFont val="Arial Narrow"/>
        <family val="2"/>
      </rPr>
      <t xml:space="preserve"> 
</t>
    </r>
  </si>
  <si>
    <r>
      <rPr>
        <b/>
        <sz val="12"/>
        <color indexed="8"/>
        <rFont val="Arial Narrow"/>
        <family val="2"/>
      </rPr>
      <t xml:space="preserve">Béton de propreté, épaisseur 0,05 : </t>
    </r>
    <r>
      <rPr>
        <sz val="12"/>
        <color indexed="8"/>
        <rFont val="Arial Narrow"/>
        <family val="2"/>
      </rPr>
      <t xml:space="preserve">                                       
Béton de propreté de 5 cm d'épaisseur dosé à 150 kg de CPA.</t>
    </r>
  </si>
  <si>
    <r>
      <rPr>
        <b/>
        <sz val="12"/>
        <color indexed="8"/>
        <rFont val="Arial Narrow"/>
        <family val="2"/>
      </rPr>
      <t xml:space="preserve">Béton armé pour semelles filantes, h = 20 x I = 50 : </t>
    </r>
    <r>
      <rPr>
        <sz val="12"/>
        <color indexed="8"/>
        <rFont val="Arial Narrow"/>
        <family val="2"/>
      </rPr>
      <t xml:space="preserve">                                                                            
Béton armé dosé à 350 kg/m3 pour semelles filantes de 50 cm de large et 20 cm d'épaisseur sous mur. Armature en 4 filantes de 8 et des épingles en 8 espacées de 20 cm.</t>
    </r>
  </si>
  <si>
    <r>
      <rPr>
        <b/>
        <sz val="12"/>
        <color indexed="8"/>
        <rFont val="Arial Narrow"/>
        <family val="2"/>
      </rPr>
      <t xml:space="preserve">Agglos pleins de 20 x 20 x 40 cm : </t>
    </r>
    <r>
      <rPr>
        <sz val="12"/>
        <color indexed="8"/>
        <rFont val="Arial Narrow"/>
        <family val="2"/>
      </rPr>
      <t xml:space="preserve"> 
</t>
    </r>
  </si>
  <si>
    <r>
      <rPr>
        <b/>
        <sz val="12"/>
        <color indexed="8"/>
        <rFont val="Arial Narrow"/>
        <family val="2"/>
      </rPr>
      <t xml:space="preserve">Agglos pleins de 15 x 20 x 40 cm : </t>
    </r>
    <r>
      <rPr>
        <sz val="12"/>
        <color indexed="8"/>
        <rFont val="Arial Narrow"/>
        <family val="2"/>
      </rPr>
      <t xml:space="preserve"> 
</t>
    </r>
  </si>
  <si>
    <r>
      <rPr>
        <b/>
        <sz val="12"/>
        <color indexed="8"/>
        <rFont val="Arial Narrow"/>
        <family val="2"/>
      </rPr>
      <t xml:space="preserve">Béton armé pour chainage bas de 20 X 20 : </t>
    </r>
    <r>
      <rPr>
        <sz val="12"/>
        <color indexed="8"/>
        <rFont val="Arial Narrow"/>
        <family val="2"/>
      </rPr>
      <t xml:space="preserve"> 
</t>
    </r>
  </si>
  <si>
    <r>
      <rPr>
        <b/>
        <sz val="12"/>
        <color indexed="8"/>
        <rFont val="Arial Narrow"/>
        <family val="2"/>
      </rPr>
      <t>Forme d'aire de 10 cm y compris chape incorporée :</t>
    </r>
    <r>
      <rPr>
        <sz val="12"/>
        <color indexed="8"/>
        <rFont val="Arial Narrow"/>
        <family val="2"/>
      </rPr>
      <t xml:space="preserve"> 
</t>
    </r>
  </si>
  <si>
    <r>
      <rPr>
        <b/>
        <sz val="12"/>
        <color indexed="8"/>
        <rFont val="Arial Narrow"/>
        <family val="2"/>
      </rPr>
      <t xml:space="preserve">Les pannes de rive seront assurées par des IPN de 80 :
</t>
    </r>
    <r>
      <rPr>
        <sz val="12"/>
        <color indexed="8"/>
        <rFont val="Arial Narrow"/>
        <family val="2"/>
      </rPr>
      <t>Fourniture et pose des IPN de 80  de rive haute et basse avec également un débord en porte à faux sur les pignons.</t>
    </r>
  </si>
  <si>
    <r>
      <rPr>
        <b/>
        <sz val="12"/>
        <color indexed="8"/>
        <rFont val="Arial Narrow"/>
        <family val="2"/>
      </rPr>
      <t xml:space="preserve">Demi ferme en tube carré :  
</t>
    </r>
    <r>
      <rPr>
        <sz val="12"/>
        <color indexed="8"/>
        <rFont val="Arial Narrow"/>
        <family val="2"/>
      </rPr>
      <t xml:space="preserve">Fourniture et pose de demi ferme de 1,50 m de long </t>
    </r>
  </si>
  <si>
    <r>
      <rPr>
        <b/>
        <sz val="12"/>
        <color indexed="8"/>
        <rFont val="Arial Narrow"/>
        <family val="2"/>
      </rPr>
      <t>Fourniture et pose des platines d'encrage des IPN</t>
    </r>
    <r>
      <rPr>
        <sz val="12"/>
        <color indexed="8"/>
        <rFont val="Arial Narrow"/>
        <family val="2"/>
      </rPr>
      <t xml:space="preserve"> sur les poteaux muni de 4 boulons de scellage.</t>
    </r>
  </si>
  <si>
    <r>
      <rPr>
        <b/>
        <sz val="12"/>
        <color indexed="8"/>
        <rFont val="Arial Narrow"/>
        <family val="2"/>
      </rPr>
      <t>Fourniture et pose de fenêtres en tôle pleine à moitiéet persiennée en lame de tôle</t>
    </r>
    <r>
      <rPr>
        <sz val="12"/>
        <color indexed="8"/>
        <rFont val="Arial Narrow"/>
        <family val="2"/>
      </rPr>
      <t xml:space="preserve"> noire de 15/10 sur l'autre moitié. Fenêtre persiennée de 130/120</t>
    </r>
  </si>
  <si>
    <r>
      <rPr>
        <b/>
        <sz val="12"/>
        <color indexed="8"/>
        <rFont val="Arial Narrow"/>
        <family val="2"/>
      </rPr>
      <t>Fourniture et pose des aérations hautes en</t>
    </r>
    <r>
      <rPr>
        <sz val="12"/>
        <color indexed="8"/>
        <rFont val="Arial Narrow"/>
        <family val="2"/>
      </rPr>
      <t xml:space="preserve"> tôle perforée de 15/10. Imposte de 195/44 avec grille anti vermine soudée y compris peinture antirouille, patte de scellement longueur mini 20 cm (voir plans de détails).</t>
    </r>
  </si>
  <si>
    <r>
      <rPr>
        <b/>
        <sz val="12"/>
        <color indexed="8"/>
        <rFont val="Arial Narrow"/>
        <family val="2"/>
      </rPr>
      <t>F et P de cornière de 30 x 30</t>
    </r>
    <r>
      <rPr>
        <sz val="12"/>
        <color indexed="8"/>
        <rFont val="Arial Narrow"/>
        <family val="2"/>
      </rPr>
      <t xml:space="preserve"> pour nez de marches tout au long de la galérie et des marches.</t>
    </r>
  </si>
  <si>
    <r>
      <rPr>
        <b/>
        <sz val="12"/>
        <color indexed="8"/>
        <rFont val="Arial Narrow"/>
        <family val="2"/>
      </rPr>
      <t>F et P d'arrêtoire en fer plat de 25/3 et patte de scellement</t>
    </r>
    <r>
      <rPr>
        <sz val="12"/>
        <color indexed="8"/>
        <rFont val="Arial Narrow"/>
        <family val="2"/>
      </rPr>
      <t xml:space="preserve"> en tube carré de 10, longueur de scellement 10 cm.</t>
    </r>
  </si>
  <si>
    <r>
      <rPr>
        <b/>
        <sz val="12"/>
        <color indexed="8"/>
        <rFont val="Arial Narrow"/>
        <family val="2"/>
      </rPr>
      <t>Badigeonnage à la chaux</t>
    </r>
    <r>
      <rPr>
        <sz val="12"/>
        <color indexed="8"/>
        <rFont val="Arial Narrow"/>
        <family val="2"/>
      </rPr>
      <t xml:space="preserve"> en deux couches</t>
    </r>
  </si>
  <si>
    <r>
      <rPr>
        <b/>
        <sz val="12"/>
        <color indexed="8"/>
        <rFont val="Arial Narrow"/>
        <family val="2"/>
      </rPr>
      <t xml:space="preserve">Peinture ardoisine sur tableau </t>
    </r>
    <r>
      <rPr>
        <sz val="12"/>
        <color indexed="8"/>
        <rFont val="Arial Narrow"/>
        <family val="2"/>
      </rPr>
      <t>en trois couches après ponçage sur chacune des deux premières.</t>
    </r>
  </si>
  <si>
    <r>
      <rPr>
        <b/>
        <sz val="12"/>
        <color indexed="8"/>
        <rFont val="Arial Narrow"/>
        <family val="2"/>
      </rPr>
      <t xml:space="preserve">Béton armé pour chainage bas de 15 X 20 : </t>
    </r>
    <r>
      <rPr>
        <sz val="12"/>
        <color indexed="8"/>
        <rFont val="Arial Narrow"/>
        <family val="2"/>
      </rPr>
      <t xml:space="preserve"> </t>
    </r>
  </si>
  <si>
    <r>
      <rPr>
        <b/>
        <sz val="12"/>
        <color indexed="8"/>
        <rFont val="Arial Narrow"/>
        <family val="2"/>
      </rPr>
      <t>B.A pour rampe de protection dosé à 350 kg/m3 :</t>
    </r>
    <r>
      <rPr>
        <sz val="12"/>
        <color indexed="8"/>
        <rFont val="Arial Narrow"/>
        <family val="2"/>
      </rPr>
      <t xml:space="preserve"> </t>
    </r>
  </si>
  <si>
    <t>Feutre bitumeaux :</t>
  </si>
  <si>
    <t>Couverture en bac aluzinc 63/100ème :</t>
  </si>
  <si>
    <t xml:space="preserve">Béton armé dosé à 350 pour console : </t>
  </si>
  <si>
    <t>Enduit étanche de protection sur soubassement enterré :
Il sera prévu une application d'enduit étanche de Flinkotte, en partie enterrées en vue d'éviter les remontées de capillarité.</t>
  </si>
  <si>
    <t xml:space="preserve">9. DEVIS ESTIMATIF / QUANTITATIF D'UN BLOC LATRINE A TROIS COMPARTIMENTS  </t>
  </si>
  <si>
    <t>10. DEVIS QUANTITF -ESTIMATIF D'UN BLOC DE LATRINES A 2 BOX</t>
  </si>
  <si>
    <t>MONTANT TOTAL DES TRAVAUX 1 BLOC LATRINES A 2 BOX  HT/HD</t>
  </si>
  <si>
    <r>
      <t xml:space="preserve">Enduits sur murs extérieurs y compris jeux d'enduit décoratif et tyrolien : 
</t>
    </r>
    <r>
      <rPr>
        <sz val="12"/>
        <color indexed="8"/>
        <rFont val="Arial Narrow"/>
        <family val="2"/>
      </rPr>
      <t>Enduit ciment en trois couches sur épaisseur cumulée de 2 cm. La dernière couche sera d'aspect ''tyrolien écrasé'' teinte dans la masse.    
*Première couche : 600 kg de ciment par m3
*deuxième couche 500 kg de ciment par m3</t>
    </r>
  </si>
  <si>
    <t>11. LOGEMENT GARDIEN</t>
  </si>
  <si>
    <t>12. DEVIS TERRAIN DE FOOT</t>
  </si>
  <si>
    <t>13. CADRE DEVIS QUANTITATIF ESTIMATIF TERRAINS DE SPORTS</t>
  </si>
  <si>
    <t>14. CADRE DEVIS QUANTITATIF ESTIMATIF PORTIQUE MUR DE CLOTURE</t>
  </si>
  <si>
    <t>F et P de plaque métallique pour identification en tole de dimension 120x140 fixée au mur y compris toutes sujétions de pose</t>
  </si>
  <si>
    <t>F et P des 4 portes</t>
  </si>
  <si>
    <t>reparations de toutes les fenêtres</t>
  </si>
  <si>
    <t xml:space="preserve">Panier complet de basket </t>
  </si>
  <si>
    <t>TERRAIN MULTISPORT(BASKET+VOLLEY+HAND)</t>
  </si>
  <si>
    <t>Fondation(semelle filante+poteaux+ mur soubassement et chainage bas+enduits ciment)</t>
  </si>
  <si>
    <t>Cage gardien handball yc filet</t>
  </si>
  <si>
    <t>Poteaux volley yc  filet</t>
  </si>
  <si>
    <t>Peinture à huile de trois couleurs pour délimitation des terrains</t>
  </si>
  <si>
    <t>1.7</t>
  </si>
  <si>
    <t>1.8</t>
  </si>
  <si>
    <t>1.9</t>
  </si>
  <si>
    <t>1.10</t>
  </si>
  <si>
    <r>
      <rPr>
        <sz val="12"/>
        <color theme="1"/>
        <rFont val="Arial Narrow"/>
        <family val="2"/>
      </rPr>
      <t>Implantation</t>
    </r>
    <r>
      <rPr>
        <sz val="12"/>
        <color indexed="8"/>
        <rFont val="Arial Narrow"/>
        <family val="2"/>
      </rPr>
      <t xml:space="preserve"> (positionnement d'implantation, piquetage, marquage et traçage des axes  au moyen de cordeaux conformément aux plans d'exécution)</t>
    </r>
  </si>
  <si>
    <t>Nettoyage et replis</t>
  </si>
  <si>
    <t>Béton armé dosé à 300 kg/m3 pour la forme d'aire y compris les joints traités avce du goudron</t>
  </si>
  <si>
    <t>Fournture et pose des cage de but y compris filets</t>
  </si>
  <si>
    <t>4.1 CADRE DEVIS QUANTITATIF ET ESTIMATIF DE LA BIBLIOTHEQUE (CASE D'ETUDE)</t>
  </si>
  <si>
    <t>4.2 CADRE DEVIS QUANTITATIF ET ESTIMATIF DE LA SALLE INFORMATIQUE-LABO</t>
  </si>
  <si>
    <t>4.3 CADRE DEVIS QUANTITATIF ET ESTIMATIF DE LA SALLE POLYVALENTE</t>
  </si>
  <si>
    <t>PU. LETTRE</t>
  </si>
  <si>
    <t>PU. CHIFFRE</t>
  </si>
  <si>
    <t>PU en Lettre</t>
  </si>
  <si>
    <t>PU en Chiffre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</si>
</sst>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 _€_-;\-* #,##0\ _€_-;_-* &quot;-&quot;\ _€_-;_-@_-"/>
    <numFmt numFmtId="165" formatCode="_-* #,##0.00\ _€_-;\-* #,##0.00\ _€_-;_-* &quot;-&quot;??\ _€_-;_-@_-"/>
    <numFmt numFmtId="166" formatCode="_-* #,##0.00\ _F_-;\-* #,##0.00\ _F_-;_-* &quot;-&quot;??\ _F_-;_-@_-"/>
    <numFmt numFmtId="168" formatCode="_-* #,##0\ _€_-;\-* #,##0\ _€_-;_-* &quot;-&quot;??\ _€_-;_-@_-"/>
    <numFmt numFmtId="173" formatCode="#,##0_ "/>
  </numFmts>
  <fonts count="3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sz val="10"/>
      <color indexed="8"/>
      <name val="Arial"/>
      <family val="2"/>
    </font>
    <font>
      <sz val="10"/>
      <color indexed="8"/>
      <name val="Arial"/>
      <family val="2"/>
    </font>
    <font>
      <sz val="9"/>
      <name val="Arial"/>
      <family val="2"/>
    </font>
    <font>
      <sz val="11"/>
      <color indexed="8"/>
      <name val="Calibri"/>
      <family val="2"/>
    </font>
    <font>
      <sz val="10"/>
      <color theme="1"/>
      <name val="Arial"/>
      <family val="2"/>
    </font>
    <font>
      <b/>
      <sz val="11"/>
      <color theme="1"/>
      <name val="Calibri"/>
      <family val="2"/>
      <scheme val="minor"/>
    </font>
    <font>
      <b/>
      <sz val="12"/>
      <color indexed="8"/>
      <name val="Arial"/>
      <family val="2"/>
    </font>
    <font>
      <b/>
      <sz val="12"/>
      <color indexed="8"/>
      <name val="Calibri"/>
      <family val="2"/>
    </font>
    <font>
      <sz val="11"/>
      <color theme="1"/>
      <name val="Arial"/>
      <family val="2"/>
    </font>
    <font>
      <b/>
      <sz val="11"/>
      <color indexed="8"/>
      <name val="Arial"/>
      <family val="2"/>
    </font>
    <font>
      <b/>
      <sz val="10"/>
      <color theme="1"/>
      <name val="Arial"/>
      <family val="2"/>
    </font>
    <font>
      <b/>
      <sz val="8"/>
      <color indexed="8"/>
      <name val="Arial"/>
      <family val="2"/>
    </font>
    <font>
      <b/>
      <sz val="12"/>
      <color theme="1"/>
      <name val="Arial Narrow"/>
      <family val="2"/>
    </font>
    <font>
      <b/>
      <sz val="12"/>
      <name val="Arial Narrow"/>
      <family val="2"/>
    </font>
    <font>
      <sz val="12"/>
      <name val="Arial Narrow"/>
      <family val="2"/>
    </font>
    <font>
      <sz val="12"/>
      <color indexed="8"/>
      <name val="Arial Narrow"/>
      <family val="2"/>
    </font>
    <font>
      <sz val="12"/>
      <color theme="1"/>
      <name val="Arial Narrow"/>
      <family val="2"/>
    </font>
    <font>
      <b/>
      <sz val="14"/>
      <color theme="1"/>
      <name val="Arial Narrow"/>
      <family val="2"/>
    </font>
    <font>
      <b/>
      <sz val="12"/>
      <color indexed="8"/>
      <name val="Arial Narrow"/>
      <family val="2"/>
    </font>
    <font>
      <sz val="8"/>
      <name val="Arial"/>
      <family val="2"/>
    </font>
    <font>
      <b/>
      <sz val="11"/>
      <color indexed="8"/>
      <name val="Aptos Narrow"/>
      <family val="2"/>
    </font>
    <font>
      <b/>
      <sz val="12"/>
      <color rgb="FF000000"/>
      <name val="Arial Narrow"/>
      <family val="2"/>
    </font>
    <font>
      <sz val="12"/>
      <color rgb="FF000000"/>
      <name val="Arial Narrow"/>
      <family val="2"/>
    </font>
    <font>
      <b/>
      <u/>
      <sz val="12"/>
      <name val="Arial Narrow"/>
      <family val="2"/>
    </font>
    <font>
      <sz val="11"/>
      <color theme="1"/>
      <name val="Arial Narrow"/>
      <family val="2"/>
    </font>
  </fonts>
  <fills count="3">
    <fill>
      <patternFill patternType="none"/>
    </fill>
    <fill>
      <patternFill patternType="gray125"/>
    </fill>
    <fill>
      <patternFill patternType="solid">
        <fgColor rgb="FFFFFF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double">
        <color theme="1" tint="0.34998626667073579"/>
      </left>
      <right style="thin">
        <color theme="1" tint="0.34998626667073579"/>
      </right>
      <top/>
      <bottom style="thin">
        <color theme="1" tint="0.34998626667073579"/>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top/>
      <bottom style="thin">
        <color theme="1" tint="0.34998626667073579"/>
      </bottom>
      <diagonal/>
    </border>
    <border>
      <left style="double">
        <color theme="1" tint="0.34998626667073579"/>
      </left>
      <right style="thin">
        <color theme="1" tint="0.34998626667073579"/>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style="double">
        <color indexed="23"/>
      </left>
      <right style="thin">
        <color indexed="23"/>
      </right>
      <top style="thin">
        <color indexed="23"/>
      </top>
      <bottom style="thin">
        <color indexed="23"/>
      </bottom>
      <diagonal/>
    </border>
    <border>
      <left/>
      <right style="thin">
        <color indexed="64"/>
      </right>
      <top style="thin">
        <color indexed="64"/>
      </top>
      <bottom/>
      <diagonal/>
    </border>
  </borders>
  <cellStyleXfs count="15">
    <xf numFmtId="0" fontId="0" fillId="0" borderId="0"/>
    <xf numFmtId="0" fontId="6" fillId="0" borderId="0"/>
    <xf numFmtId="0" fontId="3" fillId="0" borderId="0"/>
    <xf numFmtId="166" fontId="6" fillId="0" borderId="0" applyFont="0" applyFill="0" applyBorder="0" applyAlignment="0" applyProtection="0"/>
    <xf numFmtId="165" fontId="10" fillId="0" borderId="0" applyFont="0" applyFill="0" applyBorder="0" applyAlignment="0" applyProtection="0"/>
    <xf numFmtId="0" fontId="4" fillId="0" borderId="0" applyFont="0" applyFill="0" applyBorder="0" applyAlignment="0" applyProtection="0"/>
    <xf numFmtId="165" fontId="10" fillId="0" borderId="0" applyFont="0" applyFill="0" applyBorder="0" applyAlignment="0" applyProtection="0"/>
    <xf numFmtId="0" fontId="2" fillId="0" borderId="0"/>
    <xf numFmtId="165" fontId="4" fillId="0" borderId="0">
      <alignment vertical="top"/>
      <protection locked="0"/>
    </xf>
    <xf numFmtId="0" fontId="2" fillId="0" borderId="0"/>
    <xf numFmtId="0" fontId="4" fillId="0" borderId="0"/>
    <xf numFmtId="0" fontId="4" fillId="0" borderId="0">
      <protection locked="0"/>
    </xf>
    <xf numFmtId="0" fontId="1" fillId="0" borderId="0"/>
    <xf numFmtId="0" fontId="1" fillId="0" borderId="0"/>
    <xf numFmtId="0" fontId="1" fillId="0" borderId="0"/>
  </cellStyleXfs>
  <cellXfs count="330">
    <xf numFmtId="0" fontId="0" fillId="0" borderId="0" xfId="0"/>
    <xf numFmtId="0" fontId="7" fillId="0" borderId="1" xfId="2" applyFont="1" applyBorder="1" applyAlignment="1">
      <alignment vertical="center" wrapText="1"/>
    </xf>
    <xf numFmtId="0" fontId="8" fillId="0" borderId="1" xfId="2" applyFont="1" applyBorder="1" applyAlignment="1">
      <alignment vertical="center" wrapText="1"/>
    </xf>
    <xf numFmtId="0" fontId="11" fillId="0" borderId="1" xfId="2" applyFont="1" applyBorder="1" applyAlignment="1">
      <alignment horizontal="center" vertical="center"/>
    </xf>
    <xf numFmtId="0" fontId="8" fillId="0" borderId="1" xfId="2" applyFont="1" applyBorder="1" applyAlignment="1">
      <alignment horizontal="center" vertical="center"/>
    </xf>
    <xf numFmtId="0" fontId="8" fillId="0" borderId="1" xfId="2" applyFont="1" applyBorder="1" applyAlignment="1">
      <alignment vertical="center"/>
    </xf>
    <xf numFmtId="0" fontId="15" fillId="0" borderId="1" xfId="2" applyFont="1" applyBorder="1" applyAlignment="1">
      <alignment horizontal="center" vertical="center"/>
    </xf>
    <xf numFmtId="168" fontId="8" fillId="0" borderId="1" xfId="6" applyNumberFormat="1" applyFont="1" applyBorder="1" applyAlignment="1">
      <alignment horizontal="center" vertical="center"/>
    </xf>
    <xf numFmtId="0" fontId="14" fillId="0" borderId="0" xfId="2" applyFont="1" applyAlignment="1">
      <alignment vertical="center"/>
    </xf>
    <xf numFmtId="0" fontId="0" fillId="0" borderId="0" xfId="0" applyAlignment="1">
      <alignment wrapText="1"/>
    </xf>
    <xf numFmtId="0" fontId="4" fillId="0" borderId="1" xfId="1" applyFont="1" applyBorder="1" applyAlignment="1">
      <alignment horizontal="center" vertical="center"/>
    </xf>
    <xf numFmtId="3" fontId="4" fillId="0" borderId="1" xfId="1" applyNumberFormat="1" applyFont="1" applyBorder="1" applyAlignment="1">
      <alignment horizontal="center" vertical="center"/>
    </xf>
    <xf numFmtId="0" fontId="0" fillId="0" borderId="0" xfId="0" applyAlignment="1">
      <alignment horizontal="center"/>
    </xf>
    <xf numFmtId="0" fontId="7" fillId="0" borderId="1" xfId="2" applyFont="1" applyBorder="1" applyAlignment="1">
      <alignment horizontal="left" vertical="center"/>
    </xf>
    <xf numFmtId="0" fontId="7" fillId="0" borderId="1" xfId="2" applyFont="1" applyBorder="1" applyAlignment="1">
      <alignment horizontal="center" vertical="center"/>
    </xf>
    <xf numFmtId="0" fontId="7" fillId="0" borderId="1" xfId="2" applyFont="1" applyBorder="1" applyAlignment="1">
      <alignment vertical="center"/>
    </xf>
    <xf numFmtId="0" fontId="13" fillId="0" borderId="0" xfId="2" applyFont="1" applyAlignment="1">
      <alignment vertical="center" wrapText="1"/>
    </xf>
    <xf numFmtId="0" fontId="4" fillId="0" borderId="1" xfId="1" applyFont="1" applyBorder="1" applyAlignment="1">
      <alignment horizontal="left" vertical="center"/>
    </xf>
    <xf numFmtId="0" fontId="19" fillId="0" borderId="0" xfId="7" applyFont="1" applyAlignment="1">
      <alignment horizontal="center" vertical="center" wrapText="1"/>
    </xf>
    <xf numFmtId="0" fontId="2" fillId="0" borderId="0" xfId="7"/>
    <xf numFmtId="0" fontId="21" fillId="0" borderId="1" xfId="7" applyFont="1" applyBorder="1" applyAlignment="1">
      <alignment horizontal="center"/>
    </xf>
    <xf numFmtId="0" fontId="21" fillId="0" borderId="1" xfId="7" applyFont="1" applyBorder="1" applyAlignment="1">
      <alignment horizontal="left"/>
    </xf>
    <xf numFmtId="0" fontId="20" fillId="0" borderId="1" xfId="7" applyFont="1" applyBorder="1" applyAlignment="1">
      <alignment horizontal="center"/>
    </xf>
    <xf numFmtId="0" fontId="20" fillId="0" borderId="1" xfId="7" applyFont="1" applyBorder="1" applyAlignment="1">
      <alignment horizontal="center" vertical="center"/>
    </xf>
    <xf numFmtId="3" fontId="20" fillId="0" borderId="1" xfId="7" applyNumberFormat="1" applyFont="1" applyBorder="1" applyAlignment="1">
      <alignment horizontal="center" vertical="center"/>
    </xf>
    <xf numFmtId="0" fontId="20" fillId="0" borderId="1" xfId="7" applyFont="1" applyBorder="1" applyAlignment="1">
      <alignment vertical="center"/>
    </xf>
    <xf numFmtId="0" fontId="21" fillId="0" borderId="1" xfId="7" applyFont="1" applyBorder="1" applyAlignment="1">
      <alignment horizontal="center" vertical="center"/>
    </xf>
    <xf numFmtId="3" fontId="21" fillId="0" borderId="1" xfId="8" applyNumberFormat="1" applyFont="1" applyBorder="1" applyAlignment="1" applyProtection="1">
      <alignment horizontal="center" vertical="center"/>
    </xf>
    <xf numFmtId="0" fontId="21" fillId="0" borderId="1" xfId="9" applyFont="1" applyBorder="1" applyAlignment="1">
      <alignment horizontal="center" vertical="center"/>
    </xf>
    <xf numFmtId="0" fontId="21" fillId="0" borderId="1" xfId="7" applyFont="1" applyBorder="1"/>
    <xf numFmtId="3" fontId="21" fillId="0" borderId="1" xfId="7" applyNumberFormat="1" applyFont="1" applyBorder="1"/>
    <xf numFmtId="0" fontId="19" fillId="0" borderId="1" xfId="7" applyFont="1" applyBorder="1" applyAlignment="1">
      <alignment horizontal="left" vertical="center" wrapText="1"/>
    </xf>
    <xf numFmtId="3" fontId="21" fillId="0" borderId="1" xfId="7" applyNumberFormat="1" applyFont="1" applyBorder="1" applyAlignment="1">
      <alignment horizontal="right" vertical="center"/>
    </xf>
    <xf numFmtId="3" fontId="21" fillId="0" borderId="1" xfId="7" applyNumberFormat="1" applyFont="1" applyBorder="1" applyAlignment="1">
      <alignment vertical="center"/>
    </xf>
    <xf numFmtId="0" fontId="20" fillId="0" borderId="1" xfId="7" applyFont="1" applyBorder="1" applyAlignment="1">
      <alignment horizontal="right"/>
    </xf>
    <xf numFmtId="3" fontId="20" fillId="0" borderId="1" xfId="7" applyNumberFormat="1" applyFont="1" applyBorder="1" applyAlignment="1">
      <alignment horizontal="right" vertical="center"/>
    </xf>
    <xf numFmtId="0" fontId="2" fillId="0" borderId="0" xfId="7" applyAlignment="1">
      <alignment horizontal="center" vertical="center"/>
    </xf>
    <xf numFmtId="0" fontId="21" fillId="0" borderId="1" xfId="7" applyFont="1" applyBorder="1" applyAlignment="1">
      <alignment vertical="center" wrapText="1"/>
    </xf>
    <xf numFmtId="0" fontId="21" fillId="0" borderId="1" xfId="7" applyFont="1" applyBorder="1" applyAlignment="1">
      <alignment vertical="center"/>
    </xf>
    <xf numFmtId="3" fontId="21" fillId="0" borderId="1" xfId="7" applyNumberFormat="1" applyFont="1" applyBorder="1" applyAlignment="1">
      <alignment horizontal="center" vertical="center"/>
    </xf>
    <xf numFmtId="0" fontId="20" fillId="0" borderId="1" xfId="9" applyFont="1" applyBorder="1" applyAlignment="1">
      <alignment vertical="center"/>
    </xf>
    <xf numFmtId="0" fontId="21" fillId="0" borderId="1" xfId="10" applyFont="1" applyBorder="1" applyAlignment="1">
      <alignment vertical="center" wrapText="1"/>
    </xf>
    <xf numFmtId="3" fontId="21" fillId="0" borderId="1" xfId="8" applyNumberFormat="1" applyFont="1" applyBorder="1" applyAlignment="1" applyProtection="1">
      <alignment horizontal="right" vertical="center"/>
    </xf>
    <xf numFmtId="0" fontId="21" fillId="0" borderId="1" xfId="9" applyFont="1" applyBorder="1" applyAlignment="1">
      <alignment vertical="center" wrapText="1"/>
    </xf>
    <xf numFmtId="3" fontId="20" fillId="0" borderId="1" xfId="7" applyNumberFormat="1" applyFont="1" applyBorder="1" applyAlignment="1">
      <alignment horizontal="right"/>
    </xf>
    <xf numFmtId="0" fontId="20" fillId="0" borderId="1" xfId="7" applyFont="1" applyBorder="1"/>
    <xf numFmtId="3" fontId="20" fillId="0" borderId="1" xfId="7" applyNumberFormat="1" applyFont="1" applyBorder="1"/>
    <xf numFmtId="3" fontId="21" fillId="0" borderId="1" xfId="7" applyNumberFormat="1" applyFont="1" applyBorder="1" applyAlignment="1">
      <alignment horizontal="right"/>
    </xf>
    <xf numFmtId="0" fontId="20" fillId="0" borderId="1" xfId="7" applyFont="1" applyBorder="1" applyAlignment="1">
      <alignment horizontal="left"/>
    </xf>
    <xf numFmtId="0" fontId="20" fillId="0" borderId="1" xfId="7" applyFont="1" applyBorder="1" applyAlignment="1">
      <alignment horizontal="right" vertical="center"/>
    </xf>
    <xf numFmtId="0" fontId="21" fillId="0" borderId="4" xfId="7" applyFont="1" applyBorder="1" applyAlignment="1">
      <alignment vertical="center" wrapText="1"/>
    </xf>
    <xf numFmtId="0" fontId="21" fillId="0" borderId="1" xfId="7" applyFont="1" applyBorder="1" applyAlignment="1">
      <alignment wrapText="1"/>
    </xf>
    <xf numFmtId="0" fontId="20" fillId="0" borderId="6" xfId="10" applyFont="1" applyBorder="1" applyAlignment="1">
      <alignment horizontal="center"/>
    </xf>
    <xf numFmtId="0" fontId="20" fillId="0" borderId="7" xfId="10" applyFont="1" applyBorder="1" applyAlignment="1">
      <alignment horizontal="left"/>
    </xf>
    <xf numFmtId="0" fontId="21" fillId="0" borderId="7" xfId="10" applyFont="1" applyBorder="1" applyAlignment="1">
      <alignment horizontal="center"/>
    </xf>
    <xf numFmtId="3" fontId="21" fillId="0" borderId="8" xfId="10" applyNumberFormat="1" applyFont="1" applyBorder="1"/>
    <xf numFmtId="0" fontId="23" fillId="0" borderId="0" xfId="7" applyFont="1"/>
    <xf numFmtId="0" fontId="21" fillId="0" borderId="9" xfId="10" applyFont="1" applyBorder="1" applyAlignment="1">
      <alignment horizontal="center"/>
    </xf>
    <xf numFmtId="0" fontId="21" fillId="0" borderId="10" xfId="10" applyFont="1" applyBorder="1" applyAlignment="1">
      <alignment wrapText="1"/>
    </xf>
    <xf numFmtId="0" fontId="21" fillId="0" borderId="11" xfId="10" applyFont="1" applyBorder="1" applyAlignment="1">
      <alignment horizontal="center" vertical="center"/>
    </xf>
    <xf numFmtId="3" fontId="21" fillId="0" borderId="12" xfId="10" applyNumberFormat="1" applyFont="1" applyBorder="1" applyAlignment="1">
      <alignment vertical="center"/>
    </xf>
    <xf numFmtId="0" fontId="21" fillId="0" borderId="10" xfId="10" quotePrefix="1" applyFont="1" applyBorder="1"/>
    <xf numFmtId="0" fontId="21" fillId="0" borderId="13" xfId="7" applyFont="1" applyBorder="1" applyAlignment="1">
      <alignment horizontal="center"/>
    </xf>
    <xf numFmtId="0" fontId="20" fillId="0" borderId="1" xfId="7" applyFont="1" applyBorder="1" applyAlignment="1">
      <alignment vertical="center" wrapText="1"/>
    </xf>
    <xf numFmtId="3" fontId="21" fillId="0" borderId="0" xfId="7" applyNumberFormat="1" applyFont="1" applyAlignment="1">
      <alignment horizontal="right"/>
    </xf>
    <xf numFmtId="0" fontId="21" fillId="0" borderId="4" xfId="7" applyFont="1" applyBorder="1"/>
    <xf numFmtId="0" fontId="21" fillId="0" borderId="4" xfId="7" applyFont="1" applyBorder="1" applyAlignment="1">
      <alignment wrapText="1"/>
    </xf>
    <xf numFmtId="0" fontId="21" fillId="0" borderId="1" xfId="7" applyFont="1" applyBorder="1" applyAlignment="1">
      <alignment horizontal="left" vertical="center"/>
    </xf>
    <xf numFmtId="0" fontId="2" fillId="0" borderId="0" xfId="9"/>
    <xf numFmtId="0" fontId="20" fillId="0" borderId="1" xfId="9" applyFont="1" applyBorder="1" applyAlignment="1">
      <alignment horizontal="center" vertical="center"/>
    </xf>
    <xf numFmtId="3" fontId="20" fillId="0" borderId="1" xfId="9" applyNumberFormat="1" applyFont="1" applyBorder="1" applyAlignment="1">
      <alignment horizontal="center" vertical="center"/>
    </xf>
    <xf numFmtId="0" fontId="21" fillId="0" borderId="1" xfId="9" applyFont="1" applyBorder="1"/>
    <xf numFmtId="3" fontId="21" fillId="0" borderId="1" xfId="9" applyNumberFormat="1" applyFont="1" applyBorder="1"/>
    <xf numFmtId="3" fontId="21" fillId="0" borderId="1" xfId="9" applyNumberFormat="1" applyFont="1" applyBorder="1" applyAlignment="1">
      <alignment horizontal="right" vertical="center"/>
    </xf>
    <xf numFmtId="0" fontId="2" fillId="0" borderId="0" xfId="9" applyAlignment="1">
      <alignment horizontal="center" vertical="center"/>
    </xf>
    <xf numFmtId="0" fontId="20" fillId="0" borderId="1" xfId="9" applyFont="1" applyBorder="1" applyAlignment="1">
      <alignment horizontal="right"/>
    </xf>
    <xf numFmtId="3" fontId="20" fillId="0" borderId="1" xfId="9" applyNumberFormat="1" applyFont="1" applyBorder="1" applyAlignment="1">
      <alignment horizontal="right" vertical="center"/>
    </xf>
    <xf numFmtId="0" fontId="21" fillId="0" borderId="1" xfId="9" applyFont="1" applyBorder="1" applyAlignment="1">
      <alignment vertical="center"/>
    </xf>
    <xf numFmtId="3" fontId="21" fillId="0" borderId="1" xfId="9" applyNumberFormat="1" applyFont="1" applyBorder="1" applyAlignment="1">
      <alignment horizontal="center" vertical="center"/>
    </xf>
    <xf numFmtId="3" fontId="20" fillId="0" borderId="1" xfId="9" applyNumberFormat="1" applyFont="1" applyBorder="1" applyAlignment="1">
      <alignment horizontal="right"/>
    </xf>
    <xf numFmtId="0" fontId="20" fillId="0" borderId="1" xfId="9" applyFont="1" applyBorder="1"/>
    <xf numFmtId="3" fontId="20" fillId="0" borderId="1" xfId="9" applyNumberFormat="1" applyFont="1" applyBorder="1"/>
    <xf numFmtId="0" fontId="23" fillId="0" borderId="0" xfId="9" applyFont="1"/>
    <xf numFmtId="3" fontId="21" fillId="0" borderId="1" xfId="9" applyNumberFormat="1" applyFont="1" applyBorder="1" applyAlignment="1">
      <alignment horizontal="right"/>
    </xf>
    <xf numFmtId="0" fontId="20" fillId="0" borderId="1" xfId="9" applyFont="1" applyBorder="1" applyAlignment="1">
      <alignment horizontal="left"/>
    </xf>
    <xf numFmtId="0" fontId="20" fillId="0" borderId="1" xfId="9" applyFont="1" applyBorder="1" applyAlignment="1">
      <alignment horizontal="right" vertical="center"/>
    </xf>
    <xf numFmtId="3" fontId="21" fillId="0" borderId="1" xfId="9" applyNumberFormat="1" applyFont="1" applyBorder="1" applyAlignment="1">
      <alignment vertical="center"/>
    </xf>
    <xf numFmtId="0" fontId="21" fillId="0" borderId="4" xfId="9" applyFont="1" applyBorder="1" applyAlignment="1">
      <alignment vertical="center" wrapText="1"/>
    </xf>
    <xf numFmtId="0" fontId="21" fillId="0" borderId="1" xfId="9" applyFont="1" applyBorder="1" applyAlignment="1">
      <alignment wrapText="1"/>
    </xf>
    <xf numFmtId="0" fontId="20" fillId="0" borderId="1" xfId="9" applyFont="1" applyBorder="1" applyAlignment="1">
      <alignment horizontal="center"/>
    </xf>
    <xf numFmtId="0" fontId="21" fillId="0" borderId="1" xfId="9" applyFont="1" applyBorder="1" applyAlignment="1">
      <alignment horizontal="left"/>
    </xf>
    <xf numFmtId="0" fontId="21" fillId="0" borderId="1" xfId="9" applyFont="1" applyBorder="1" applyAlignment="1">
      <alignment horizontal="center"/>
    </xf>
    <xf numFmtId="0" fontId="20" fillId="0" borderId="1" xfId="9" applyFont="1" applyBorder="1" applyAlignment="1">
      <alignment wrapText="1"/>
    </xf>
    <xf numFmtId="0" fontId="20" fillId="0" borderId="1" xfId="9" applyFont="1" applyBorder="1" applyAlignment="1">
      <alignment vertical="center" wrapText="1"/>
    </xf>
    <xf numFmtId="3" fontId="2" fillId="0" borderId="0" xfId="9" applyNumberFormat="1"/>
    <xf numFmtId="3" fontId="20" fillId="0" borderId="1" xfId="9" applyNumberFormat="1" applyFont="1" applyBorder="1" applyAlignment="1">
      <alignment vertical="center"/>
    </xf>
    <xf numFmtId="0" fontId="21" fillId="0" borderId="4" xfId="9" applyFont="1" applyBorder="1"/>
    <xf numFmtId="3" fontId="21" fillId="0" borderId="0" xfId="9" applyNumberFormat="1" applyFont="1" applyAlignment="1">
      <alignment horizontal="right"/>
    </xf>
    <xf numFmtId="0" fontId="21" fillId="0" borderId="4" xfId="9" applyFont="1" applyBorder="1" applyAlignment="1">
      <alignment wrapText="1"/>
    </xf>
    <xf numFmtId="3" fontId="20" fillId="0" borderId="1" xfId="9" applyNumberFormat="1" applyFont="1" applyBorder="1" applyAlignment="1">
      <alignment horizontal="center"/>
    </xf>
    <xf numFmtId="0" fontId="20" fillId="0" borderId="14" xfId="9" applyFont="1" applyBorder="1" applyAlignment="1">
      <alignment horizontal="center"/>
    </xf>
    <xf numFmtId="173" fontId="20" fillId="0" borderId="1" xfId="9" applyNumberFormat="1" applyFont="1" applyBorder="1" applyAlignment="1">
      <alignment horizontal="center"/>
    </xf>
    <xf numFmtId="3" fontId="21" fillId="0" borderId="7" xfId="10" applyNumberFormat="1" applyFont="1" applyBorder="1"/>
    <xf numFmtId="0" fontId="21" fillId="0" borderId="1" xfId="9" applyFont="1" applyBorder="1" applyAlignment="1">
      <alignment horizontal="left" vertical="center"/>
    </xf>
    <xf numFmtId="0" fontId="23" fillId="0" borderId="0" xfId="0" applyFont="1" applyAlignment="1">
      <alignment horizontal="center"/>
    </xf>
    <xf numFmtId="0" fontId="23" fillId="0" borderId="0" xfId="0" applyFont="1"/>
    <xf numFmtId="0" fontId="19" fillId="0" borderId="1" xfId="0" applyFont="1" applyBorder="1" applyAlignment="1">
      <alignment horizontal="center"/>
    </xf>
    <xf numFmtId="0" fontId="23" fillId="0" borderId="2" xfId="0" applyFont="1" applyBorder="1" applyAlignment="1">
      <alignment horizontal="center"/>
    </xf>
    <xf numFmtId="0" fontId="23" fillId="0" borderId="1" xfId="0" applyFont="1" applyBorder="1" applyAlignment="1">
      <alignment horizontal="center"/>
    </xf>
    <xf numFmtId="0" fontId="23" fillId="0" borderId="3" xfId="0" applyFont="1" applyBorder="1" applyAlignment="1">
      <alignment horizontal="center"/>
    </xf>
    <xf numFmtId="0" fontId="23" fillId="0" borderId="1" xfId="0" applyFont="1" applyBorder="1" applyAlignment="1">
      <alignment wrapText="1"/>
    </xf>
    <xf numFmtId="0" fontId="23" fillId="0" borderId="3" xfId="0" applyFont="1" applyBorder="1"/>
    <xf numFmtId="0" fontId="23" fillId="0" borderId="1" xfId="0" applyFont="1" applyBorder="1" applyAlignment="1">
      <alignment horizontal="left"/>
    </xf>
    <xf numFmtId="0" fontId="21" fillId="0" borderId="1" xfId="1" applyFont="1" applyBorder="1" applyAlignment="1">
      <alignment horizontal="left" vertical="center" wrapText="1"/>
    </xf>
    <xf numFmtId="0" fontId="21" fillId="0" borderId="1" xfId="1" applyFont="1" applyBorder="1" applyAlignment="1">
      <alignment horizontal="center" vertical="center" wrapText="1"/>
    </xf>
    <xf numFmtId="0" fontId="21" fillId="0" borderId="0" xfId="0" applyFont="1" applyAlignment="1">
      <alignment wrapText="1"/>
    </xf>
    <xf numFmtId="0" fontId="22" fillId="0" borderId="1" xfId="2" applyFont="1" applyBorder="1" applyAlignment="1">
      <alignment vertical="center" wrapText="1"/>
    </xf>
    <xf numFmtId="0" fontId="22" fillId="0" borderId="1" xfId="2" applyFont="1" applyBorder="1" applyAlignment="1">
      <alignment horizontal="left" vertical="center" wrapText="1"/>
    </xf>
    <xf numFmtId="0" fontId="21" fillId="0" borderId="1" xfId="0" applyFont="1" applyBorder="1" applyAlignment="1">
      <alignment horizontal="left" vertical="center" wrapText="1"/>
    </xf>
    <xf numFmtId="0" fontId="21" fillId="0" borderId="1" xfId="0" applyFont="1" applyBorder="1" applyAlignment="1">
      <alignment horizontal="center" vertical="center" wrapText="1"/>
    </xf>
    <xf numFmtId="3" fontId="21" fillId="0" borderId="1" xfId="0" applyNumberFormat="1" applyFont="1" applyBorder="1" applyAlignment="1">
      <alignment horizontal="center" vertical="center" wrapText="1"/>
    </xf>
    <xf numFmtId="0" fontId="22" fillId="0" borderId="1" xfId="2" applyFont="1" applyBorder="1" applyAlignment="1">
      <alignment horizontal="center" vertical="center" wrapText="1"/>
    </xf>
    <xf numFmtId="168" fontId="22" fillId="0" borderId="1" xfId="4" applyNumberFormat="1" applyFont="1" applyFill="1" applyBorder="1" applyAlignment="1">
      <alignment horizontal="center" vertical="center" wrapText="1"/>
    </xf>
    <xf numFmtId="0" fontId="25" fillId="0" borderId="1" xfId="2" applyFont="1" applyBorder="1" applyAlignment="1">
      <alignment horizontal="center" vertical="center" wrapText="1"/>
    </xf>
    <xf numFmtId="0" fontId="25" fillId="0" borderId="1" xfId="2" applyFont="1" applyBorder="1" applyAlignment="1">
      <alignment vertical="center" wrapText="1"/>
    </xf>
    <xf numFmtId="0" fontId="23" fillId="0" borderId="1" xfId="2" applyFont="1" applyBorder="1" applyAlignment="1">
      <alignment horizontal="center" vertical="center" wrapText="1"/>
    </xf>
    <xf numFmtId="0" fontId="5" fillId="0" borderId="0" xfId="0" applyFont="1" applyAlignment="1">
      <alignment wrapText="1"/>
    </xf>
    <xf numFmtId="0" fontId="0" fillId="0" borderId="0" xfId="0" applyAlignment="1">
      <alignment vertical="center"/>
    </xf>
    <xf numFmtId="168" fontId="25" fillId="0" borderId="1" xfId="4" applyNumberFormat="1" applyFont="1" applyFill="1" applyBorder="1" applyAlignment="1">
      <alignment horizontal="center" vertical="center" wrapText="1"/>
    </xf>
    <xf numFmtId="3" fontId="21" fillId="0" borderId="1" xfId="0" applyNumberFormat="1" applyFont="1" applyBorder="1" applyAlignment="1">
      <alignment horizontal="right" vertical="center" wrapText="1"/>
    </xf>
    <xf numFmtId="0" fontId="23" fillId="0" borderId="1" xfId="2" applyFont="1" applyBorder="1" applyAlignment="1">
      <alignment vertical="center" wrapText="1"/>
    </xf>
    <xf numFmtId="164" fontId="25" fillId="0" borderId="1" xfId="4" applyNumberFormat="1" applyFont="1" applyFill="1" applyBorder="1" applyAlignment="1">
      <alignment horizontal="center" vertical="center" wrapText="1"/>
    </xf>
    <xf numFmtId="0" fontId="1" fillId="0" borderId="0" xfId="12"/>
    <xf numFmtId="0" fontId="23" fillId="0" borderId="0" xfId="12" applyFont="1"/>
    <xf numFmtId="0" fontId="20" fillId="0" borderId="1" xfId="12" applyFont="1" applyBorder="1" applyAlignment="1">
      <alignment horizontal="center" vertical="center"/>
    </xf>
    <xf numFmtId="0" fontId="20" fillId="0" borderId="1" xfId="12" applyFont="1" applyBorder="1" applyAlignment="1">
      <alignment vertical="center"/>
    </xf>
    <xf numFmtId="0" fontId="21" fillId="0" borderId="1" xfId="12" applyFont="1" applyBorder="1" applyAlignment="1">
      <alignment horizontal="center" vertical="center"/>
    </xf>
    <xf numFmtId="0" fontId="21" fillId="0" borderId="1" xfId="13" applyFont="1" applyBorder="1" applyAlignment="1">
      <alignment horizontal="center" vertical="center"/>
    </xf>
    <xf numFmtId="0" fontId="21" fillId="0" borderId="1" xfId="12" applyFont="1" applyBorder="1"/>
    <xf numFmtId="3" fontId="21" fillId="0" borderId="1" xfId="12" applyNumberFormat="1" applyFont="1" applyBorder="1"/>
    <xf numFmtId="0" fontId="19" fillId="0" borderId="1" xfId="14" applyFont="1" applyBorder="1" applyAlignment="1">
      <alignment horizontal="left" vertical="center" wrapText="1"/>
    </xf>
    <xf numFmtId="3" fontId="21" fillId="0" borderId="1" xfId="12" applyNumberFormat="1" applyFont="1" applyBorder="1" applyAlignment="1">
      <alignment horizontal="right" vertical="center"/>
    </xf>
    <xf numFmtId="3" fontId="21" fillId="0" borderId="1" xfId="12" applyNumberFormat="1" applyFont="1" applyBorder="1" applyAlignment="1">
      <alignment vertical="center"/>
    </xf>
    <xf numFmtId="0" fontId="20" fillId="0" borderId="1" xfId="12" applyFont="1" applyBorder="1" applyAlignment="1">
      <alignment horizontal="right"/>
    </xf>
    <xf numFmtId="3" fontId="20" fillId="0" borderId="1" xfId="12" applyNumberFormat="1" applyFont="1" applyBorder="1" applyAlignment="1">
      <alignment horizontal="right" vertical="center"/>
    </xf>
    <xf numFmtId="0" fontId="23" fillId="0" borderId="0" xfId="12" applyFont="1" applyAlignment="1">
      <alignment horizontal="center" vertical="center"/>
    </xf>
    <xf numFmtId="0" fontId="21" fillId="0" borderId="1" xfId="12" applyFont="1" applyBorder="1" applyAlignment="1">
      <alignment vertical="center"/>
    </xf>
    <xf numFmtId="0" fontId="21" fillId="0" borderId="1" xfId="12" applyFont="1" applyBorder="1" applyAlignment="1">
      <alignment vertical="center" wrapText="1"/>
    </xf>
    <xf numFmtId="3" fontId="21" fillId="0" borderId="1" xfId="12" applyNumberFormat="1" applyFont="1" applyBorder="1" applyAlignment="1">
      <alignment horizontal="center" vertical="center"/>
    </xf>
    <xf numFmtId="0" fontId="20" fillId="0" borderId="1" xfId="12" applyFont="1" applyBorder="1" applyAlignment="1">
      <alignment horizontal="left"/>
    </xf>
    <xf numFmtId="0" fontId="20" fillId="0" borderId="1" xfId="12" applyFont="1" applyBorder="1"/>
    <xf numFmtId="3" fontId="20" fillId="0" borderId="1" xfId="12" applyNumberFormat="1" applyFont="1" applyBorder="1" applyAlignment="1">
      <alignment horizontal="right"/>
    </xf>
    <xf numFmtId="3" fontId="20" fillId="0" borderId="1" xfId="12" applyNumberFormat="1" applyFont="1" applyBorder="1"/>
    <xf numFmtId="0" fontId="20" fillId="0" borderId="1" xfId="1" applyFont="1" applyBorder="1" applyAlignment="1">
      <alignment horizontal="center" vertical="center"/>
    </xf>
    <xf numFmtId="0" fontId="20" fillId="0" borderId="1" xfId="0" applyFont="1" applyBorder="1" applyAlignment="1">
      <alignment horizontal="center" vertical="center"/>
    </xf>
    <xf numFmtId="0" fontId="20" fillId="0" borderId="1" xfId="0" applyFont="1" applyBorder="1" applyAlignment="1">
      <alignment horizontal="left" vertical="center" wrapText="1"/>
    </xf>
    <xf numFmtId="3" fontId="20" fillId="0" borderId="1" xfId="0" applyNumberFormat="1" applyFont="1" applyBorder="1" applyAlignment="1">
      <alignment horizontal="center" vertical="center"/>
    </xf>
    <xf numFmtId="0" fontId="23" fillId="0" borderId="0" xfId="13" applyFont="1"/>
    <xf numFmtId="3" fontId="20" fillId="0" borderId="1" xfId="13" applyNumberFormat="1" applyFont="1" applyBorder="1"/>
    <xf numFmtId="3" fontId="20" fillId="0" borderId="1" xfId="13" applyNumberFormat="1" applyFont="1" applyBorder="1" applyAlignment="1">
      <alignment horizontal="right"/>
    </xf>
    <xf numFmtId="0" fontId="20" fillId="0" borderId="1" xfId="13" applyFont="1" applyBorder="1"/>
    <xf numFmtId="0" fontId="20" fillId="0" borderId="1" xfId="13" applyFont="1" applyBorder="1" applyAlignment="1">
      <alignment horizontal="left"/>
    </xf>
    <xf numFmtId="3" fontId="20" fillId="0" borderId="1" xfId="13" applyNumberFormat="1" applyFont="1" applyBorder="1" applyAlignment="1">
      <alignment horizontal="center" vertical="center"/>
    </xf>
    <xf numFmtId="3" fontId="21" fillId="0" borderId="1" xfId="13" applyNumberFormat="1" applyFont="1" applyBorder="1" applyAlignment="1">
      <alignment horizontal="right" vertical="center"/>
    </xf>
    <xf numFmtId="0" fontId="20" fillId="0" borderId="1" xfId="13" applyFont="1" applyBorder="1" applyAlignment="1">
      <alignment horizontal="right" vertical="center"/>
    </xf>
    <xf numFmtId="0" fontId="20" fillId="0" borderId="1" xfId="13" applyFont="1" applyBorder="1" applyAlignment="1">
      <alignment horizontal="right"/>
    </xf>
    <xf numFmtId="3" fontId="21" fillId="0" borderId="1" xfId="13" applyNumberFormat="1" applyFont="1" applyBorder="1"/>
    <xf numFmtId="0" fontId="21" fillId="0" borderId="1" xfId="13" applyFont="1" applyBorder="1"/>
    <xf numFmtId="0" fontId="21" fillId="0" borderId="4" xfId="13" applyFont="1" applyBorder="1"/>
    <xf numFmtId="0" fontId="21" fillId="0" borderId="1" xfId="13" applyFont="1" applyBorder="1" applyAlignment="1">
      <alignment horizontal="left"/>
    </xf>
    <xf numFmtId="3" fontId="21" fillId="0" borderId="1" xfId="13" applyNumberFormat="1" applyFont="1" applyBorder="1" applyAlignment="1">
      <alignment horizontal="right"/>
    </xf>
    <xf numFmtId="0" fontId="20" fillId="0" borderId="1" xfId="13" applyFont="1" applyBorder="1" applyAlignment="1">
      <alignment horizontal="center" vertical="center"/>
    </xf>
    <xf numFmtId="0" fontId="20" fillId="0" borderId="1" xfId="13" applyFont="1" applyBorder="1" applyAlignment="1">
      <alignment horizontal="center"/>
    </xf>
    <xf numFmtId="3" fontId="21" fillId="0" borderId="1" xfId="13" applyNumberFormat="1" applyFont="1" applyBorder="1" applyAlignment="1">
      <alignment vertical="center"/>
    </xf>
    <xf numFmtId="0" fontId="21" fillId="0" borderId="1" xfId="13" applyFont="1" applyBorder="1" applyAlignment="1">
      <alignment horizontal="center"/>
    </xf>
    <xf numFmtId="0" fontId="21" fillId="0" borderId="1" xfId="13" applyFont="1" applyBorder="1" applyAlignment="1">
      <alignment horizontal="left" vertical="center" wrapText="1"/>
    </xf>
    <xf numFmtId="3" fontId="20" fillId="0" borderId="1" xfId="13" applyNumberFormat="1" applyFont="1" applyBorder="1" applyAlignment="1">
      <alignment horizontal="right" vertical="center"/>
    </xf>
    <xf numFmtId="0" fontId="21" fillId="0" borderId="1" xfId="13" applyFont="1" applyBorder="1" applyAlignment="1">
      <alignment vertical="center"/>
    </xf>
    <xf numFmtId="0" fontId="20" fillId="0" borderId="1" xfId="13" applyFont="1" applyBorder="1" applyAlignment="1">
      <alignment vertical="center"/>
    </xf>
    <xf numFmtId="0" fontId="23" fillId="0" borderId="1" xfId="13" applyFont="1" applyBorder="1" applyAlignment="1">
      <alignment horizontal="left" vertical="center" wrapText="1"/>
    </xf>
    <xf numFmtId="3" fontId="23" fillId="0" borderId="1" xfId="13" applyNumberFormat="1" applyFont="1" applyBorder="1" applyAlignment="1">
      <alignment vertical="center"/>
    </xf>
    <xf numFmtId="0" fontId="23" fillId="0" borderId="1" xfId="13" applyFont="1" applyBorder="1" applyAlignment="1">
      <alignment horizontal="center"/>
    </xf>
    <xf numFmtId="3" fontId="21" fillId="0" borderId="1" xfId="13" applyNumberFormat="1" applyFont="1" applyBorder="1" applyAlignment="1">
      <alignment horizontal="center" vertical="center"/>
    </xf>
    <xf numFmtId="0" fontId="21" fillId="0" borderId="1" xfId="13" applyFont="1" applyBorder="1" applyAlignment="1">
      <alignment vertical="center" wrapText="1"/>
    </xf>
    <xf numFmtId="0" fontId="23" fillId="0" borderId="0" xfId="13" applyFont="1" applyAlignment="1">
      <alignment horizontal="center" vertical="center"/>
    </xf>
    <xf numFmtId="0" fontId="1" fillId="0" borderId="0" xfId="13"/>
    <xf numFmtId="0" fontId="19" fillId="0" borderId="1" xfId="13" applyFont="1" applyBorder="1" applyAlignment="1">
      <alignment horizontal="center" vertical="center"/>
    </xf>
    <xf numFmtId="0" fontId="19" fillId="0" borderId="4" xfId="13" applyFont="1" applyBorder="1" applyAlignment="1">
      <alignment horizontal="center" vertical="center"/>
    </xf>
    <xf numFmtId="3" fontId="19" fillId="0" borderId="1" xfId="13" applyNumberFormat="1" applyFont="1" applyBorder="1" applyAlignment="1">
      <alignment horizontal="center" vertical="center" wrapText="1"/>
    </xf>
    <xf numFmtId="0" fontId="20" fillId="0" borderId="1" xfId="13" applyFont="1" applyBorder="1" applyAlignment="1">
      <alignment horizontal="center" vertical="center" wrapText="1"/>
    </xf>
    <xf numFmtId="0" fontId="20" fillId="0" borderId="1" xfId="13" applyFont="1" applyBorder="1" applyAlignment="1">
      <alignment horizontal="left" vertical="center" wrapText="1"/>
    </xf>
    <xf numFmtId="0" fontId="23" fillId="0" borderId="1" xfId="13" applyFont="1" applyBorder="1" applyAlignment="1">
      <alignment horizontal="center" vertical="center"/>
    </xf>
    <xf numFmtId="0" fontId="23" fillId="0" borderId="1" xfId="13" applyFont="1" applyBorder="1" applyAlignment="1">
      <alignment horizontal="center" vertical="center" wrapText="1"/>
    </xf>
    <xf numFmtId="3" fontId="23" fillId="0" borderId="1" xfId="13" applyNumberFormat="1" applyFont="1" applyBorder="1" applyAlignment="1">
      <alignment horizontal="center" vertical="center" wrapText="1"/>
    </xf>
    <xf numFmtId="3" fontId="23" fillId="0" borderId="1" xfId="13" applyNumberFormat="1" applyFont="1" applyBorder="1" applyAlignment="1">
      <alignment horizontal="right" vertical="center"/>
    </xf>
    <xf numFmtId="0" fontId="23" fillId="0" borderId="1" xfId="13" applyFont="1" applyBorder="1"/>
    <xf numFmtId="3" fontId="19" fillId="0" borderId="1" xfId="13" applyNumberFormat="1" applyFont="1" applyBorder="1" applyAlignment="1">
      <alignment horizontal="right" vertical="center"/>
    </xf>
    <xf numFmtId="0" fontId="21" fillId="0" borderId="1" xfId="13" applyFont="1" applyBorder="1" applyAlignment="1">
      <alignment horizontal="center" vertical="center" wrapText="1"/>
    </xf>
    <xf numFmtId="0" fontId="21" fillId="0" borderId="4" xfId="13" applyFont="1" applyBorder="1" applyAlignment="1">
      <alignment horizontal="left" vertical="center" wrapText="1"/>
    </xf>
    <xf numFmtId="0" fontId="23" fillId="0" borderId="4" xfId="13" applyFont="1" applyBorder="1" applyAlignment="1">
      <alignment horizontal="left" vertical="top" wrapText="1"/>
    </xf>
    <xf numFmtId="0" fontId="19" fillId="0" borderId="1" xfId="13" applyFont="1" applyBorder="1" applyAlignment="1">
      <alignment horizontal="left" vertical="center"/>
    </xf>
    <xf numFmtId="2" fontId="19" fillId="0" borderId="1" xfId="13" applyNumberFormat="1" applyFont="1" applyBorder="1" applyAlignment="1">
      <alignment horizontal="center" vertical="center"/>
    </xf>
    <xf numFmtId="0" fontId="19" fillId="0" borderId="4" xfId="13" applyFont="1" applyBorder="1" applyAlignment="1">
      <alignment horizontal="left" vertical="center"/>
    </xf>
    <xf numFmtId="0" fontId="21" fillId="0" borderId="1" xfId="0" applyFont="1" applyBorder="1" applyAlignment="1">
      <alignment horizontal="left" vertical="center"/>
    </xf>
    <xf numFmtId="0" fontId="21" fillId="0" borderId="1" xfId="0" applyFont="1" applyBorder="1" applyAlignment="1">
      <alignment horizontal="center" vertical="center"/>
    </xf>
    <xf numFmtId="0" fontId="21" fillId="0" borderId="1" xfId="1" applyFont="1" applyBorder="1" applyAlignment="1">
      <alignment horizontal="center" vertical="center"/>
    </xf>
    <xf numFmtId="3" fontId="21" fillId="0" borderId="1" xfId="0" applyNumberFormat="1" applyFont="1" applyBorder="1" applyAlignment="1">
      <alignment horizontal="right" vertical="center"/>
    </xf>
    <xf numFmtId="0" fontId="21" fillId="0" borderId="1" xfId="0" applyFont="1" applyBorder="1" applyAlignment="1">
      <alignment vertical="center" wrapText="1"/>
    </xf>
    <xf numFmtId="0" fontId="21" fillId="0" borderId="1" xfId="0" applyFont="1" applyBorder="1" applyAlignment="1">
      <alignment horizontal="left" wrapText="1"/>
    </xf>
    <xf numFmtId="0" fontId="19" fillId="0" borderId="0" xfId="13" applyFont="1" applyAlignment="1">
      <alignment horizontal="center" vertical="top" wrapText="1"/>
    </xf>
    <xf numFmtId="0" fontId="0" fillId="0" borderId="0" xfId="0" applyAlignment="1">
      <alignment vertical="top" wrapText="1"/>
    </xf>
    <xf numFmtId="0" fontId="25" fillId="0" borderId="1" xfId="2" applyFont="1" applyBorder="1" applyAlignment="1">
      <alignment horizontal="center" vertical="top" wrapText="1"/>
    </xf>
    <xf numFmtId="0" fontId="25" fillId="0" borderId="1" xfId="2" applyFont="1" applyBorder="1" applyAlignment="1">
      <alignment vertical="top" wrapText="1"/>
    </xf>
    <xf numFmtId="0" fontId="22" fillId="0" borderId="1" xfId="2" applyFont="1" applyBorder="1" applyAlignment="1">
      <alignment horizontal="center" vertical="top" wrapText="1"/>
    </xf>
    <xf numFmtId="0" fontId="21" fillId="0" borderId="1" xfId="0" applyFont="1" applyBorder="1" applyAlignment="1">
      <alignment horizontal="left" vertical="top" wrapText="1"/>
    </xf>
    <xf numFmtId="0" fontId="21" fillId="0" borderId="1" xfId="0" applyFont="1" applyBorder="1" applyAlignment="1">
      <alignment horizontal="center" vertical="top" wrapText="1"/>
    </xf>
    <xf numFmtId="3" fontId="21" fillId="0" borderId="1" xfId="0" applyNumberFormat="1" applyFont="1" applyBorder="1" applyAlignment="1">
      <alignment horizontal="center" vertical="top" wrapText="1"/>
    </xf>
    <xf numFmtId="168" fontId="22" fillId="0" borderId="1" xfId="4" applyNumberFormat="1" applyFont="1" applyFill="1" applyBorder="1" applyAlignment="1">
      <alignment horizontal="center" vertical="top" wrapText="1"/>
    </xf>
    <xf numFmtId="0" fontId="22" fillId="0" borderId="1" xfId="2" applyFont="1" applyBorder="1" applyAlignment="1">
      <alignment vertical="top" wrapText="1"/>
    </xf>
    <xf numFmtId="168" fontId="25" fillId="0" borderId="1" xfId="4" applyNumberFormat="1" applyFont="1" applyFill="1" applyBorder="1" applyAlignment="1">
      <alignment horizontal="center" vertical="top" wrapText="1"/>
    </xf>
    <xf numFmtId="0" fontId="23" fillId="0" borderId="1" xfId="2" applyFont="1" applyBorder="1" applyAlignment="1">
      <alignment horizontal="center" vertical="top" wrapText="1"/>
    </xf>
    <xf numFmtId="0" fontId="21" fillId="0" borderId="1" xfId="1" applyFont="1" applyBorder="1" applyAlignment="1">
      <alignment horizontal="center" vertical="top" wrapText="1"/>
    </xf>
    <xf numFmtId="3" fontId="21" fillId="0" borderId="1" xfId="0" applyNumberFormat="1" applyFont="1" applyBorder="1" applyAlignment="1">
      <alignment horizontal="right" vertical="top" wrapText="1"/>
    </xf>
    <xf numFmtId="0" fontId="22" fillId="0" borderId="1" xfId="2" applyFont="1" applyBorder="1" applyAlignment="1">
      <alignment horizontal="left" vertical="top" wrapText="1"/>
    </xf>
    <xf numFmtId="0" fontId="23" fillId="0" borderId="1" xfId="2" applyFont="1" applyBorder="1" applyAlignment="1">
      <alignment vertical="top" wrapText="1"/>
    </xf>
    <xf numFmtId="164" fontId="25" fillId="0" borderId="1" xfId="4" applyNumberFormat="1" applyFont="1" applyFill="1" applyBorder="1" applyAlignment="1">
      <alignment horizontal="center" vertical="top" wrapText="1"/>
    </xf>
    <xf numFmtId="0" fontId="13" fillId="0" borderId="0" xfId="2" applyFont="1" applyAlignment="1">
      <alignment vertical="top" wrapText="1"/>
    </xf>
    <xf numFmtId="3" fontId="7" fillId="0" borderId="1" xfId="2" applyNumberFormat="1" applyFont="1" applyBorder="1" applyAlignment="1">
      <alignment horizontal="center" vertical="center"/>
    </xf>
    <xf numFmtId="168" fontId="7" fillId="0" borderId="1" xfId="6" applyNumberFormat="1" applyFont="1" applyBorder="1" applyAlignment="1">
      <alignment horizontal="center" vertical="center"/>
    </xf>
    <xf numFmtId="168" fontId="16" fillId="0" borderId="1" xfId="6" applyNumberFormat="1" applyFont="1" applyBorder="1" applyAlignment="1">
      <alignment horizontal="center" vertical="center"/>
    </xf>
    <xf numFmtId="10" fontId="15" fillId="0" borderId="1" xfId="2" applyNumberFormat="1" applyFont="1" applyBorder="1" applyAlignment="1">
      <alignment horizontal="center" vertical="center"/>
    </xf>
    <xf numFmtId="3" fontId="7" fillId="0" borderId="1" xfId="6" applyNumberFormat="1" applyFont="1" applyBorder="1" applyAlignment="1">
      <alignment horizontal="center" vertical="center"/>
    </xf>
    <xf numFmtId="3" fontId="17" fillId="0" borderId="1" xfId="2" applyNumberFormat="1" applyFont="1" applyBorder="1" applyAlignment="1">
      <alignment horizontal="center" vertical="center"/>
    </xf>
    <xf numFmtId="0" fontId="21" fillId="2" borderId="1" xfId="0" applyFont="1" applyFill="1" applyBorder="1" applyAlignment="1">
      <alignment vertical="center" wrapText="1"/>
    </xf>
    <xf numFmtId="0" fontId="19" fillId="2" borderId="1" xfId="0" applyFont="1" applyFill="1" applyBorder="1" applyAlignment="1">
      <alignment horizontal="right" vertical="center" wrapText="1"/>
    </xf>
    <xf numFmtId="0" fontId="19" fillId="2" borderId="1" xfId="0" applyFont="1" applyFill="1" applyBorder="1" applyAlignment="1">
      <alignment vertical="center" wrapText="1"/>
    </xf>
    <xf numFmtId="0" fontId="21" fillId="0" borderId="1" xfId="0" applyFont="1" applyBorder="1" applyAlignment="1">
      <alignment wrapText="1"/>
    </xf>
    <xf numFmtId="0" fontId="19" fillId="2" borderId="1" xfId="0" applyFont="1" applyFill="1" applyBorder="1" applyAlignment="1">
      <alignment horizontal="center" vertical="center" wrapText="1"/>
    </xf>
    <xf numFmtId="168" fontId="19" fillId="2" borderId="1" xfId="5" applyNumberFormat="1" applyFont="1" applyFill="1" applyBorder="1" applyAlignment="1">
      <alignment vertical="center" wrapText="1"/>
    </xf>
    <xf numFmtId="0" fontId="21" fillId="2" borderId="1" xfId="0" applyFont="1" applyFill="1" applyBorder="1" applyAlignment="1">
      <alignment horizontal="center" vertical="center" wrapText="1"/>
    </xf>
    <xf numFmtId="168" fontId="21" fillId="2" borderId="1" xfId="5" applyNumberFormat="1" applyFont="1" applyFill="1" applyBorder="1" applyAlignment="1">
      <alignment vertical="center" wrapText="1"/>
    </xf>
    <xf numFmtId="168" fontId="21" fillId="2" borderId="1" xfId="5" applyNumberFormat="1" applyFont="1" applyFill="1" applyBorder="1" applyAlignment="1">
      <alignment wrapText="1"/>
    </xf>
    <xf numFmtId="168" fontId="19" fillId="2" borderId="1" xfId="5" applyNumberFormat="1" applyFont="1" applyFill="1" applyBorder="1" applyAlignment="1">
      <alignment wrapText="1"/>
    </xf>
    <xf numFmtId="168" fontId="21" fillId="2" borderId="1" xfId="5" applyNumberFormat="1" applyFont="1" applyFill="1" applyBorder="1" applyAlignment="1">
      <alignment horizontal="right" vertical="center" wrapText="1"/>
    </xf>
    <xf numFmtId="168" fontId="21" fillId="0" borderId="1" xfId="5" applyNumberFormat="1" applyFont="1" applyBorder="1" applyAlignment="1">
      <alignment vertical="center" wrapText="1"/>
    </xf>
    <xf numFmtId="168" fontId="19" fillId="0" borderId="1" xfId="5" applyNumberFormat="1" applyFont="1" applyBorder="1" applyAlignment="1">
      <alignment wrapText="1"/>
    </xf>
    <xf numFmtId="168" fontId="19" fillId="0" borderId="1" xfId="5" applyNumberFormat="1" applyFont="1" applyBorder="1" applyAlignment="1">
      <alignment horizontal="right" vertical="center" wrapText="1"/>
    </xf>
    <xf numFmtId="0" fontId="20" fillId="0" borderId="1" xfId="0" applyFont="1" applyBorder="1" applyAlignment="1">
      <alignment horizontal="center" vertical="center" wrapText="1"/>
    </xf>
    <xf numFmtId="0" fontId="21" fillId="0" borderId="1" xfId="0" applyFont="1" applyBorder="1" applyAlignment="1">
      <alignment horizontal="center"/>
    </xf>
    <xf numFmtId="0" fontId="21" fillId="0" borderId="1" xfId="1" applyFont="1" applyBorder="1" applyAlignment="1">
      <alignment horizontal="center"/>
    </xf>
    <xf numFmtId="3" fontId="21" fillId="0" borderId="1" xfId="0" applyNumberFormat="1" applyFont="1" applyBorder="1" applyAlignment="1">
      <alignment horizontal="center"/>
    </xf>
    <xf numFmtId="0" fontId="21" fillId="0" borderId="1" xfId="1" applyFont="1" applyBorder="1" applyAlignment="1">
      <alignment wrapText="1"/>
    </xf>
    <xf numFmtId="2" fontId="20" fillId="0" borderId="1" xfId="0" applyNumberFormat="1" applyFont="1" applyBorder="1" applyAlignment="1">
      <alignment horizontal="center" vertical="center"/>
    </xf>
    <xf numFmtId="0" fontId="21" fillId="0" borderId="1" xfId="1" applyFont="1" applyBorder="1" applyAlignment="1">
      <alignment horizontal="left" vertical="top" wrapText="1"/>
    </xf>
    <xf numFmtId="0" fontId="29" fillId="0" borderId="1" xfId="0" applyFont="1" applyBorder="1" applyAlignment="1">
      <alignment vertical="center" wrapText="1"/>
    </xf>
    <xf numFmtId="0" fontId="29" fillId="0" borderId="1" xfId="0" applyFont="1" applyBorder="1" applyAlignment="1">
      <alignment horizontal="center" vertical="center"/>
    </xf>
    <xf numFmtId="3" fontId="20" fillId="0" borderId="1" xfId="0" applyNumberFormat="1" applyFont="1" applyBorder="1" applyAlignment="1">
      <alignment horizontal="right" vertical="center"/>
    </xf>
    <xf numFmtId="0" fontId="20" fillId="0" borderId="1" xfId="0" applyFont="1" applyBorder="1" applyAlignment="1">
      <alignment horizontal="left" vertical="center"/>
    </xf>
    <xf numFmtId="0" fontId="21" fillId="0" borderId="1" xfId="0" applyFont="1" applyBorder="1" applyAlignment="1">
      <alignment horizontal="left"/>
    </xf>
    <xf numFmtId="2" fontId="21" fillId="0" borderId="1" xfId="0" applyNumberFormat="1" applyFont="1" applyBorder="1" applyAlignment="1">
      <alignment horizontal="center"/>
    </xf>
    <xf numFmtId="0" fontId="20" fillId="0" borderId="1" xfId="0" applyFont="1" applyBorder="1" applyAlignment="1">
      <alignment horizontal="right"/>
    </xf>
    <xf numFmtId="2" fontId="20" fillId="0" borderId="1" xfId="0" applyNumberFormat="1" applyFont="1" applyBorder="1" applyAlignment="1">
      <alignment horizontal="center"/>
    </xf>
    <xf numFmtId="3" fontId="20" fillId="0" borderId="1" xfId="0" applyNumberFormat="1" applyFont="1" applyBorder="1" applyAlignment="1">
      <alignment horizontal="center"/>
    </xf>
    <xf numFmtId="0" fontId="20" fillId="0" borderId="1" xfId="0" applyFont="1" applyBorder="1" applyAlignment="1">
      <alignment horizontal="center"/>
    </xf>
    <xf numFmtId="0" fontId="20" fillId="0" borderId="1" xfId="0" applyFont="1" applyBorder="1" applyAlignment="1">
      <alignment horizontal="left"/>
    </xf>
    <xf numFmtId="2" fontId="30" fillId="0" borderId="1" xfId="0" applyNumberFormat="1" applyFont="1" applyBorder="1" applyAlignment="1">
      <alignment horizontal="center"/>
    </xf>
    <xf numFmtId="3" fontId="30" fillId="0" borderId="1" xfId="0" applyNumberFormat="1" applyFont="1" applyBorder="1" applyAlignment="1">
      <alignment horizontal="center"/>
    </xf>
    <xf numFmtId="0" fontId="23" fillId="0" borderId="1" xfId="0" applyFont="1" applyBorder="1" applyAlignment="1">
      <alignment horizontal="right"/>
    </xf>
    <xf numFmtId="0" fontId="0" fillId="0" borderId="0" xfId="0" applyAlignment="1">
      <alignment horizontal="right"/>
    </xf>
    <xf numFmtId="3" fontId="23" fillId="0" borderId="0" xfId="0" applyNumberFormat="1" applyFont="1" applyAlignment="1">
      <alignment horizontal="right"/>
    </xf>
    <xf numFmtId="3" fontId="19" fillId="0" borderId="1" xfId="0" applyNumberFormat="1" applyFont="1" applyBorder="1" applyAlignment="1">
      <alignment horizontal="right"/>
    </xf>
    <xf numFmtId="3" fontId="23" fillId="0" borderId="1" xfId="0" applyNumberFormat="1" applyFont="1" applyBorder="1" applyAlignment="1">
      <alignment horizontal="right"/>
    </xf>
    <xf numFmtId="3" fontId="23" fillId="0" borderId="3" xfId="0" applyNumberFormat="1" applyFont="1" applyBorder="1" applyAlignment="1">
      <alignment horizontal="right"/>
    </xf>
    <xf numFmtId="3" fontId="23" fillId="0" borderId="4" xfId="0" applyNumberFormat="1" applyFont="1" applyBorder="1" applyAlignment="1">
      <alignment horizontal="right"/>
    </xf>
    <xf numFmtId="0" fontId="23" fillId="0" borderId="4" xfId="0" applyFont="1" applyBorder="1" applyAlignment="1">
      <alignment horizontal="right"/>
    </xf>
    <xf numFmtId="3" fontId="24" fillId="0" borderId="1" xfId="0" applyNumberFormat="1" applyFont="1" applyBorder="1" applyAlignment="1">
      <alignment horizontal="right"/>
    </xf>
    <xf numFmtId="0" fontId="19" fillId="0" borderId="1" xfId="0" applyFont="1" applyBorder="1"/>
    <xf numFmtId="0" fontId="23" fillId="0" borderId="1" xfId="0" applyFont="1" applyBorder="1"/>
    <xf numFmtId="0" fontId="23" fillId="0" borderId="2" xfId="0" applyFont="1" applyBorder="1"/>
    <xf numFmtId="0" fontId="23" fillId="0" borderId="0" xfId="12" applyFont="1" applyAlignment="1">
      <alignment vertical="center"/>
    </xf>
    <xf numFmtId="0" fontId="23" fillId="0" borderId="1" xfId="14" applyFont="1" applyBorder="1" applyAlignment="1">
      <alignment horizontal="left" vertical="center" wrapText="1"/>
    </xf>
    <xf numFmtId="0" fontId="21" fillId="0" borderId="1" xfId="1" applyFont="1" applyBorder="1" applyAlignment="1">
      <alignment horizontal="left" wrapText="1"/>
    </xf>
    <xf numFmtId="3" fontId="21" fillId="0" borderId="1" xfId="0" applyNumberFormat="1" applyFont="1" applyBorder="1" applyAlignment="1">
      <alignment horizontal="right"/>
    </xf>
    <xf numFmtId="3" fontId="21" fillId="0" borderId="1" xfId="1" applyNumberFormat="1" applyFont="1" applyBorder="1" applyAlignment="1">
      <alignment horizontal="right" vertical="center"/>
    </xf>
    <xf numFmtId="3" fontId="29" fillId="0" borderId="1" xfId="0" applyNumberFormat="1" applyFont="1" applyBorder="1" applyAlignment="1">
      <alignment horizontal="right" vertical="center" wrapText="1"/>
    </xf>
    <xf numFmtId="168" fontId="25" fillId="0" borderId="1" xfId="6" applyNumberFormat="1" applyFont="1" applyBorder="1" applyAlignment="1">
      <alignment horizontal="center" vertical="center" wrapText="1"/>
    </xf>
    <xf numFmtId="168" fontId="22" fillId="0" borderId="1" xfId="6" applyNumberFormat="1" applyFont="1" applyBorder="1" applyAlignment="1">
      <alignment horizontal="center" vertical="center" wrapText="1"/>
    </xf>
    <xf numFmtId="0" fontId="19" fillId="0" borderId="0" xfId="13" applyFont="1" applyAlignment="1">
      <alignment horizontal="center" vertical="center" wrapText="1"/>
    </xf>
    <xf numFmtId="0" fontId="19" fillId="0" borderId="2" xfId="13" applyFont="1" applyBorder="1" applyAlignment="1">
      <alignment horizontal="center" vertical="center"/>
    </xf>
    <xf numFmtId="0" fontId="23" fillId="0" borderId="3" xfId="13" applyFont="1" applyBorder="1"/>
    <xf numFmtId="0" fontId="23" fillId="0" borderId="4" xfId="13" applyFont="1" applyBorder="1"/>
    <xf numFmtId="0" fontId="23" fillId="0" borderId="2" xfId="0" applyFont="1" applyBorder="1" applyAlignment="1">
      <alignment horizontal="center"/>
    </xf>
    <xf numFmtId="0" fontId="23" fillId="0" borderId="3" xfId="0" applyFont="1" applyBorder="1" applyAlignment="1">
      <alignment horizontal="center"/>
    </xf>
    <xf numFmtId="0" fontId="19" fillId="0" borderId="2" xfId="0" applyFont="1" applyBorder="1" applyAlignment="1">
      <alignment horizontal="left"/>
    </xf>
    <xf numFmtId="0" fontId="19" fillId="0" borderId="3" xfId="0" applyFont="1" applyBorder="1" applyAlignment="1">
      <alignment horizontal="left"/>
    </xf>
    <xf numFmtId="0" fontId="19" fillId="0" borderId="4" xfId="0" applyFont="1" applyBorder="1" applyAlignment="1">
      <alignment horizontal="left"/>
    </xf>
    <xf numFmtId="0" fontId="23" fillId="0" borderId="4" xfId="0" applyFont="1" applyBorder="1" applyAlignment="1">
      <alignment horizontal="center"/>
    </xf>
    <xf numFmtId="0" fontId="19" fillId="0" borderId="2" xfId="0" applyFont="1" applyBorder="1" applyAlignment="1">
      <alignment horizontal="center"/>
    </xf>
    <xf numFmtId="0" fontId="19" fillId="0" borderId="3" xfId="0" applyFont="1" applyBorder="1" applyAlignment="1">
      <alignment horizontal="center"/>
    </xf>
    <xf numFmtId="0" fontId="19" fillId="0" borderId="5" xfId="0" applyFont="1" applyBorder="1" applyAlignment="1">
      <alignment horizontal="center"/>
    </xf>
    <xf numFmtId="0" fontId="19" fillId="0" borderId="4" xfId="0" applyFont="1" applyBorder="1" applyAlignment="1">
      <alignment horizontal="center"/>
    </xf>
    <xf numFmtId="0" fontId="19" fillId="0" borderId="0" xfId="9" applyFont="1" applyAlignment="1">
      <alignment horizontal="center" vertical="center" wrapText="1"/>
    </xf>
    <xf numFmtId="0" fontId="19" fillId="0" borderId="0" xfId="7" applyFont="1" applyAlignment="1">
      <alignment horizontal="center" vertical="center" wrapText="1"/>
    </xf>
    <xf numFmtId="0" fontId="20" fillId="0" borderId="0" xfId="7" applyFont="1" applyAlignment="1">
      <alignment horizontal="center"/>
    </xf>
    <xf numFmtId="0" fontId="20" fillId="0" borderId="0" xfId="9" applyFont="1" applyAlignment="1">
      <alignment horizontal="center"/>
    </xf>
    <xf numFmtId="0" fontId="21" fillId="0" borderId="1" xfId="9" applyFont="1" applyBorder="1" applyAlignment="1">
      <alignment horizontal="left"/>
    </xf>
    <xf numFmtId="0" fontId="20" fillId="0" borderId="1" xfId="9" applyFont="1" applyBorder="1" applyAlignment="1">
      <alignment horizontal="center"/>
    </xf>
    <xf numFmtId="0" fontId="25" fillId="0" borderId="1" xfId="2" applyFont="1" applyBorder="1" applyAlignment="1">
      <alignment horizontal="center" vertical="center" wrapText="1"/>
    </xf>
    <xf numFmtId="0" fontId="25" fillId="0" borderId="1" xfId="2" applyFont="1" applyBorder="1" applyAlignment="1">
      <alignment horizontal="left" vertical="center" wrapText="1"/>
    </xf>
    <xf numFmtId="0" fontId="27" fillId="0" borderId="0" xfId="2" applyFont="1" applyAlignment="1">
      <alignment horizontal="left" vertical="center" wrapText="1"/>
    </xf>
    <xf numFmtId="0" fontId="27" fillId="0" borderId="0" xfId="2" applyFont="1" applyAlignment="1">
      <alignment horizontal="left" vertical="top" wrapText="1"/>
    </xf>
    <xf numFmtId="0" fontId="25" fillId="0" borderId="1" xfId="2" applyFont="1" applyBorder="1" applyAlignment="1">
      <alignment horizontal="center" vertical="top" wrapText="1"/>
    </xf>
    <xf numFmtId="0" fontId="25" fillId="0" borderId="1" xfId="2" applyFont="1" applyBorder="1" applyAlignment="1">
      <alignment horizontal="left" vertical="top" wrapText="1"/>
    </xf>
    <xf numFmtId="0" fontId="18" fillId="0" borderId="0" xfId="2" applyFont="1" applyAlignment="1">
      <alignment horizontal="center" vertical="top" wrapText="1"/>
    </xf>
    <xf numFmtId="0" fontId="17" fillId="0" borderId="1" xfId="2" applyFont="1" applyBorder="1" applyAlignment="1">
      <alignment horizontal="left" vertical="center"/>
    </xf>
    <xf numFmtId="0" fontId="7" fillId="0" borderId="1" xfId="2" applyFont="1" applyBorder="1" applyAlignment="1">
      <alignment horizontal="left" vertical="center"/>
    </xf>
    <xf numFmtId="0" fontId="7" fillId="0" borderId="1" xfId="2" applyFont="1" applyBorder="1" applyAlignment="1">
      <alignment horizontal="center" vertical="center"/>
    </xf>
    <xf numFmtId="0" fontId="14" fillId="0" borderId="0" xfId="2" applyFont="1" applyAlignment="1">
      <alignment horizontal="center" vertical="center"/>
    </xf>
    <xf numFmtId="0" fontId="16" fillId="0" borderId="1" xfId="2" applyFont="1" applyBorder="1" applyAlignment="1">
      <alignment horizontal="center" vertical="center"/>
    </xf>
    <xf numFmtId="0" fontId="7" fillId="0" borderId="1" xfId="2" applyFont="1" applyBorder="1" applyAlignment="1">
      <alignment vertical="center"/>
    </xf>
    <xf numFmtId="0" fontId="28" fillId="2" borderId="1" xfId="0" applyFont="1" applyFill="1" applyBorder="1" applyAlignment="1">
      <alignment vertical="center" wrapText="1"/>
    </xf>
    <xf numFmtId="0" fontId="12" fillId="0" borderId="0" xfId="0" applyFont="1" applyAlignment="1">
      <alignment horizontal="center" vertical="center" wrapText="1"/>
    </xf>
    <xf numFmtId="0" fontId="20" fillId="0" borderId="1" xfId="1" applyFont="1" applyBorder="1" applyAlignment="1">
      <alignment horizontal="center" vertical="center"/>
    </xf>
    <xf numFmtId="0" fontId="19" fillId="0" borderId="0" xfId="13" applyFont="1" applyAlignment="1">
      <alignment horizontal="center" vertical="top" wrapText="1"/>
    </xf>
    <xf numFmtId="0" fontId="20" fillId="0" borderId="5" xfId="0" applyFont="1" applyBorder="1" applyAlignment="1">
      <alignment horizontal="center"/>
    </xf>
    <xf numFmtId="0" fontId="19" fillId="0" borderId="0" xfId="12" applyFont="1" applyAlignment="1">
      <alignment horizontal="center" vertical="center" wrapText="1"/>
    </xf>
    <xf numFmtId="0" fontId="31" fillId="0" borderId="1" xfId="13" applyFont="1" applyBorder="1" applyAlignment="1">
      <alignment horizontal="center" vertical="center"/>
    </xf>
    <xf numFmtId="0" fontId="31" fillId="0" borderId="4" xfId="13" applyFont="1" applyBorder="1" applyAlignment="1">
      <alignment vertical="center" wrapText="1"/>
    </xf>
    <xf numFmtId="3" fontId="31" fillId="0" borderId="1" xfId="13" applyNumberFormat="1" applyFont="1" applyBorder="1" applyAlignment="1">
      <alignment horizontal="right" vertical="center"/>
    </xf>
    <xf numFmtId="0" fontId="31" fillId="0" borderId="0" xfId="13" applyFont="1"/>
  </cellXfs>
  <cellStyles count="15">
    <cellStyle name="Milliers 2" xfId="3" xr:uid="{00000000-0005-0000-0000-000001000000}"/>
    <cellStyle name="Milliers 2 2" xfId="6" xr:uid="{00000000-0005-0000-0000-000002000000}"/>
    <cellStyle name="Milliers 3" xfId="4" xr:uid="{00000000-0005-0000-0000-000003000000}"/>
    <cellStyle name="Milliers 4" xfId="5" xr:uid="{00000000-0005-0000-0000-000004000000}"/>
    <cellStyle name="Milliers_LOGEMENT GARDIEN" xfId="8" xr:uid="{7CBE1AEB-E1A7-431C-8480-DCEB22B6F81B}"/>
    <cellStyle name="Normal" xfId="0" builtinId="0"/>
    <cellStyle name="Normal 2" xfId="1" xr:uid="{00000000-0005-0000-0000-000006000000}"/>
    <cellStyle name="Normal 2 2" xfId="11" xr:uid="{FCE7449C-D318-4695-913D-9CF7BD6FF150}"/>
    <cellStyle name="Normal 3" xfId="2" xr:uid="{00000000-0005-0000-0000-000007000000}"/>
    <cellStyle name="Normal 3 2" xfId="9" xr:uid="{FA2F4C66-B0B7-40A8-84EC-C5B04699082E}"/>
    <cellStyle name="Normal 3 2 2" xfId="10" xr:uid="{7378D33C-0F04-46AB-B47A-7A092C9B8E63}"/>
    <cellStyle name="Normal 3 3" xfId="13" xr:uid="{8B0B9278-E7E9-495A-BE46-869B679CD9A4}"/>
    <cellStyle name="Normal 4" xfId="7" xr:uid="{5305F3ED-FB59-4800-ACAC-03F25B261549}"/>
    <cellStyle name="Normal 4 2" xfId="14" xr:uid="{17530F07-7B99-4F21-91FA-057067FB3B9C}"/>
    <cellStyle name="Normal 5" xfId="12" xr:uid="{5D0A476C-04BD-4632-9CEE-0E564C1BF5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3B1CB-1A40-4C55-BDD3-FC57B2BA6DA1}">
  <dimension ref="A1:E16"/>
  <sheetViews>
    <sheetView tabSelected="1" topLeftCell="A10" workbookViewId="0">
      <selection activeCell="B16" sqref="B16"/>
    </sheetView>
  </sheetViews>
  <sheetFormatPr baseColWidth="10" defaultColWidth="10.85546875" defaultRowHeight="15.75" x14ac:dyDescent="0.25"/>
  <cols>
    <col min="1" max="1" width="3.7109375" style="157" customWidth="1"/>
    <col min="2" max="2" width="47.85546875" style="157" customWidth="1"/>
    <col min="3" max="3" width="6.85546875" style="157" customWidth="1"/>
    <col min="4" max="4" width="13.140625" style="157" customWidth="1"/>
    <col min="5" max="5" width="33.140625" style="157" customWidth="1"/>
    <col min="6" max="6" width="10" style="157" customWidth="1"/>
    <col min="7" max="8" width="12" style="157" customWidth="1"/>
    <col min="9" max="16384" width="10.85546875" style="157"/>
  </cols>
  <sheetData>
    <row r="1" spans="1:5" s="185" customFormat="1" x14ac:dyDescent="0.25">
      <c r="A1" s="287" t="s">
        <v>649</v>
      </c>
      <c r="B1" s="287"/>
      <c r="C1" s="287"/>
      <c r="D1" s="287"/>
      <c r="E1" s="287"/>
    </row>
    <row r="2" spans="1:5" x14ac:dyDescent="0.25">
      <c r="A2" s="288" t="s">
        <v>650</v>
      </c>
      <c r="B2" s="289"/>
      <c r="C2" s="289"/>
      <c r="D2" s="289"/>
      <c r="E2" s="290"/>
    </row>
    <row r="3" spans="1:5" ht="22.5" customHeight="1" x14ac:dyDescent="0.25">
      <c r="A3" s="186" t="s">
        <v>651</v>
      </c>
      <c r="B3" s="187" t="s">
        <v>163</v>
      </c>
      <c r="C3" s="186" t="s">
        <v>652</v>
      </c>
      <c r="D3" s="188" t="s">
        <v>722</v>
      </c>
      <c r="E3" s="188" t="s">
        <v>721</v>
      </c>
    </row>
    <row r="4" spans="1:5" x14ac:dyDescent="0.25">
      <c r="A4" s="189" t="s">
        <v>3</v>
      </c>
      <c r="B4" s="190" t="s">
        <v>653</v>
      </c>
      <c r="C4" s="191"/>
      <c r="D4" s="193"/>
      <c r="E4" s="191"/>
    </row>
    <row r="5" spans="1:5" s="329" customFormat="1" ht="148.5" x14ac:dyDescent="0.3">
      <c r="A5" s="326" t="s">
        <v>66</v>
      </c>
      <c r="B5" s="327" t="s">
        <v>654</v>
      </c>
      <c r="C5" s="326" t="s">
        <v>29</v>
      </c>
      <c r="D5" s="328"/>
      <c r="E5" s="328"/>
    </row>
    <row r="6" spans="1:5" x14ac:dyDescent="0.25">
      <c r="A6" s="189" t="s">
        <v>8</v>
      </c>
      <c r="B6" s="190" t="s">
        <v>655</v>
      </c>
      <c r="C6" s="191"/>
      <c r="D6" s="194"/>
      <c r="E6" s="194"/>
    </row>
    <row r="7" spans="1:5" ht="31.5" x14ac:dyDescent="0.25">
      <c r="A7" s="197" t="s">
        <v>72</v>
      </c>
      <c r="B7" s="183" t="s">
        <v>656</v>
      </c>
      <c r="C7" s="191" t="s">
        <v>6</v>
      </c>
      <c r="D7" s="194"/>
      <c r="E7" s="194"/>
    </row>
    <row r="8" spans="1:5" x14ac:dyDescent="0.25">
      <c r="A8" s="197" t="s">
        <v>73</v>
      </c>
      <c r="B8" s="183" t="s">
        <v>657</v>
      </c>
      <c r="C8" s="191" t="s">
        <v>6</v>
      </c>
      <c r="D8" s="194"/>
      <c r="E8" s="194"/>
    </row>
    <row r="9" spans="1:5" ht="31.5" x14ac:dyDescent="0.25">
      <c r="A9" s="189" t="s">
        <v>14</v>
      </c>
      <c r="B9" s="190" t="s">
        <v>658</v>
      </c>
      <c r="C9" s="191"/>
      <c r="D9" s="194"/>
      <c r="E9" s="194"/>
    </row>
    <row r="10" spans="1:5" x14ac:dyDescent="0.25">
      <c r="A10" s="137" t="s">
        <v>80</v>
      </c>
      <c r="B10" s="198" t="s">
        <v>659</v>
      </c>
      <c r="C10" s="191" t="s">
        <v>660</v>
      </c>
      <c r="D10" s="194"/>
      <c r="E10" s="194"/>
    </row>
    <row r="11" spans="1:5" x14ac:dyDescent="0.25">
      <c r="A11" s="137" t="s">
        <v>81</v>
      </c>
      <c r="B11" s="199" t="s">
        <v>661</v>
      </c>
      <c r="C11" s="192" t="s">
        <v>504</v>
      </c>
      <c r="D11" s="194"/>
      <c r="E11" s="194"/>
    </row>
    <row r="12" spans="1:5" x14ac:dyDescent="0.25">
      <c r="A12" s="137" t="s">
        <v>82</v>
      </c>
      <c r="B12" s="199" t="s">
        <v>662</v>
      </c>
      <c r="C12" s="192" t="s">
        <v>463</v>
      </c>
      <c r="D12" s="194"/>
      <c r="E12" s="194"/>
    </row>
    <row r="13" spans="1:5" ht="31.5" x14ac:dyDescent="0.25">
      <c r="A13" s="137" t="s">
        <v>140</v>
      </c>
      <c r="B13" s="175" t="s">
        <v>663</v>
      </c>
      <c r="C13" s="137" t="s">
        <v>29</v>
      </c>
      <c r="D13" s="194"/>
      <c r="E13" s="194"/>
    </row>
    <row r="14" spans="1:5" x14ac:dyDescent="0.25">
      <c r="A14" s="189" t="s">
        <v>500</v>
      </c>
      <c r="B14" s="190" t="s">
        <v>664</v>
      </c>
      <c r="C14" s="191"/>
      <c r="D14" s="194"/>
      <c r="E14" s="194"/>
    </row>
    <row r="15" spans="1:5" ht="47.25" x14ac:dyDescent="0.25">
      <c r="A15" s="137" t="s">
        <v>358</v>
      </c>
      <c r="B15" s="198" t="s">
        <v>665</v>
      </c>
      <c r="C15" s="137" t="s">
        <v>633</v>
      </c>
      <c r="D15" s="194"/>
      <c r="E15" s="196"/>
    </row>
    <row r="16" spans="1:5" x14ac:dyDescent="0.25">
      <c r="A16" s="195"/>
      <c r="B16" s="202"/>
      <c r="C16" s="200"/>
      <c r="D16" s="201"/>
      <c r="E16" s="196"/>
    </row>
  </sheetData>
  <mergeCells count="2">
    <mergeCell ref="A1:E1"/>
    <mergeCell ref="A2:E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H71"/>
  <sheetViews>
    <sheetView topLeftCell="A70" workbookViewId="0">
      <selection activeCell="B70" sqref="B70:B72"/>
    </sheetView>
  </sheetViews>
  <sheetFormatPr baseColWidth="10" defaultRowHeight="12.75" x14ac:dyDescent="0.2"/>
  <cols>
    <col min="1" max="1" width="6.140625" customWidth="1"/>
    <col min="2" max="2" width="30.42578125" customWidth="1"/>
    <col min="3" max="3" width="6" customWidth="1"/>
    <col min="4" max="4" width="14.5703125" style="268" customWidth="1"/>
    <col min="5" max="5" width="36.42578125" style="268" customWidth="1"/>
  </cols>
  <sheetData>
    <row r="2" spans="1:5" ht="15.75" x14ac:dyDescent="0.2">
      <c r="A2" s="323" t="s">
        <v>649</v>
      </c>
      <c r="B2" s="323"/>
      <c r="C2" s="323"/>
      <c r="D2" s="323"/>
      <c r="E2" s="323"/>
    </row>
    <row r="4" spans="1:5" ht="15.75" x14ac:dyDescent="0.2">
      <c r="A4" s="153"/>
      <c r="B4" s="322" t="s">
        <v>697</v>
      </c>
      <c r="C4" s="322"/>
      <c r="D4" s="322"/>
      <c r="E4" s="322"/>
    </row>
    <row r="5" spans="1:5" ht="24" customHeight="1" x14ac:dyDescent="0.2">
      <c r="A5" s="154" t="s">
        <v>0</v>
      </c>
      <c r="B5" s="155" t="s">
        <v>1</v>
      </c>
      <c r="C5" s="247" t="s">
        <v>2</v>
      </c>
      <c r="D5" s="188" t="s">
        <v>724</v>
      </c>
      <c r="E5" s="188" t="s">
        <v>723</v>
      </c>
    </row>
    <row r="6" spans="1:5" ht="15.75" x14ac:dyDescent="0.2">
      <c r="A6" s="154" t="s">
        <v>3</v>
      </c>
      <c r="B6" s="155" t="s">
        <v>4</v>
      </c>
      <c r="C6" s="154"/>
      <c r="D6" s="256"/>
      <c r="E6" s="256"/>
    </row>
    <row r="7" spans="1:5" ht="15.75" x14ac:dyDescent="0.2">
      <c r="A7" s="204">
        <v>1</v>
      </c>
      <c r="B7" s="118" t="s">
        <v>5</v>
      </c>
      <c r="C7" s="204" t="s">
        <v>6</v>
      </c>
      <c r="D7" s="206"/>
      <c r="E7" s="206"/>
    </row>
    <row r="8" spans="1:5" ht="15.75" x14ac:dyDescent="0.2">
      <c r="A8" s="154"/>
      <c r="B8" s="155"/>
      <c r="C8" s="247"/>
      <c r="D8" s="256"/>
      <c r="E8" s="256"/>
    </row>
    <row r="9" spans="1:5" ht="15.75" x14ac:dyDescent="0.2">
      <c r="A9" s="154"/>
      <c r="B9" s="155"/>
      <c r="C9" s="154"/>
      <c r="D9" s="256"/>
      <c r="E9" s="256"/>
    </row>
    <row r="10" spans="1:5" ht="15.75" x14ac:dyDescent="0.2">
      <c r="A10" s="154" t="s">
        <v>8</v>
      </c>
      <c r="B10" s="155" t="s">
        <v>9</v>
      </c>
      <c r="C10" s="247"/>
      <c r="D10" s="256"/>
      <c r="E10" s="256"/>
    </row>
    <row r="11" spans="1:5" ht="15.75" x14ac:dyDescent="0.2">
      <c r="A11" s="204">
        <v>1</v>
      </c>
      <c r="B11" s="118" t="s">
        <v>10</v>
      </c>
      <c r="C11" s="204" t="s">
        <v>11</v>
      </c>
      <c r="D11" s="206"/>
      <c r="E11" s="206"/>
    </row>
    <row r="12" spans="1:5" ht="15.75" x14ac:dyDescent="0.2">
      <c r="A12" s="204">
        <v>2</v>
      </c>
      <c r="B12" s="118" t="s">
        <v>12</v>
      </c>
      <c r="C12" s="119" t="s">
        <v>11</v>
      </c>
      <c r="D12" s="206"/>
      <c r="E12" s="206"/>
    </row>
    <row r="13" spans="1:5" ht="15.75" x14ac:dyDescent="0.2">
      <c r="A13" s="204">
        <v>3</v>
      </c>
      <c r="B13" s="118" t="s">
        <v>13</v>
      </c>
      <c r="C13" s="204" t="s">
        <v>11</v>
      </c>
      <c r="D13" s="206"/>
      <c r="E13" s="206"/>
    </row>
    <row r="14" spans="1:5" ht="15.75" x14ac:dyDescent="0.2">
      <c r="A14" s="154"/>
      <c r="B14" s="155"/>
      <c r="C14" s="247"/>
      <c r="D14" s="256"/>
      <c r="E14" s="256"/>
    </row>
    <row r="15" spans="1:5" ht="15.75" x14ac:dyDescent="0.2">
      <c r="A15" s="154"/>
      <c r="B15" s="155"/>
      <c r="C15" s="154"/>
      <c r="D15" s="256"/>
      <c r="E15" s="256"/>
    </row>
    <row r="16" spans="1:5" ht="31.5" x14ac:dyDescent="0.2">
      <c r="A16" s="154" t="s">
        <v>14</v>
      </c>
      <c r="B16" s="155" t="s">
        <v>15</v>
      </c>
      <c r="C16" s="154"/>
      <c r="D16" s="256"/>
      <c r="E16" s="256"/>
    </row>
    <row r="17" spans="1:5" s="12" customFormat="1" ht="15.75" customHeight="1" x14ac:dyDescent="0.25">
      <c r="A17" s="248">
        <v>1</v>
      </c>
      <c r="B17" s="281" t="s">
        <v>16</v>
      </c>
      <c r="C17" s="249" t="s">
        <v>11</v>
      </c>
      <c r="D17" s="282"/>
      <c r="E17" s="282"/>
    </row>
    <row r="18" spans="1:5" ht="47.25" x14ac:dyDescent="0.25">
      <c r="A18" s="204">
        <v>2</v>
      </c>
      <c r="B18" s="251" t="s">
        <v>17</v>
      </c>
      <c r="C18" s="205" t="s">
        <v>11</v>
      </c>
      <c r="D18" s="206"/>
      <c r="E18" s="206"/>
    </row>
    <row r="19" spans="1:5" ht="31.5" x14ac:dyDescent="0.25">
      <c r="A19" s="204">
        <v>3</v>
      </c>
      <c r="B19" s="251" t="s">
        <v>18</v>
      </c>
      <c r="C19" s="205" t="s">
        <v>11</v>
      </c>
      <c r="D19" s="206"/>
      <c r="E19" s="206"/>
    </row>
    <row r="20" spans="1:5" ht="47.25" x14ac:dyDescent="0.25">
      <c r="A20" s="204">
        <v>4</v>
      </c>
      <c r="B20" s="251" t="s">
        <v>19</v>
      </c>
      <c r="C20" s="205" t="s">
        <v>11</v>
      </c>
      <c r="D20" s="206"/>
      <c r="E20" s="206"/>
    </row>
    <row r="21" spans="1:5" ht="15.75" x14ac:dyDescent="0.25">
      <c r="A21" s="204">
        <v>5</v>
      </c>
      <c r="B21" s="251" t="s">
        <v>20</v>
      </c>
      <c r="C21" s="205" t="s">
        <v>11</v>
      </c>
      <c r="D21" s="206"/>
      <c r="E21" s="206"/>
    </row>
    <row r="22" spans="1:5" ht="31.5" x14ac:dyDescent="0.25">
      <c r="A22" s="204">
        <v>6</v>
      </c>
      <c r="B22" s="251" t="s">
        <v>21</v>
      </c>
      <c r="C22" s="205" t="s">
        <v>11</v>
      </c>
      <c r="D22" s="206"/>
      <c r="E22" s="206"/>
    </row>
    <row r="23" spans="1:5" ht="31.5" x14ac:dyDescent="0.25">
      <c r="A23" s="204">
        <v>7</v>
      </c>
      <c r="B23" s="251" t="s">
        <v>22</v>
      </c>
      <c r="C23" s="205" t="s">
        <v>11</v>
      </c>
      <c r="D23" s="206"/>
      <c r="E23" s="206"/>
    </row>
    <row r="24" spans="1:5" ht="31.5" x14ac:dyDescent="0.25">
      <c r="A24" s="204">
        <v>8</v>
      </c>
      <c r="B24" s="251" t="s">
        <v>23</v>
      </c>
      <c r="C24" s="205" t="s">
        <v>11</v>
      </c>
      <c r="D24" s="206"/>
      <c r="E24" s="206"/>
    </row>
    <row r="25" spans="1:5" ht="31.5" x14ac:dyDescent="0.25">
      <c r="A25" s="204">
        <v>10</v>
      </c>
      <c r="B25" s="251" t="s">
        <v>24</v>
      </c>
      <c r="C25" s="205" t="s">
        <v>11</v>
      </c>
      <c r="D25" s="206"/>
      <c r="E25" s="206"/>
    </row>
    <row r="26" spans="1:5" ht="31.5" x14ac:dyDescent="0.2">
      <c r="A26" s="204">
        <v>11</v>
      </c>
      <c r="B26" s="113" t="s">
        <v>26</v>
      </c>
      <c r="C26" s="205" t="s">
        <v>27</v>
      </c>
      <c r="D26" s="206"/>
      <c r="E26" s="206"/>
    </row>
    <row r="27" spans="1:5" ht="31.5" x14ac:dyDescent="0.25">
      <c r="A27" s="204">
        <v>12</v>
      </c>
      <c r="B27" s="251" t="s">
        <v>28</v>
      </c>
      <c r="C27" s="205" t="s">
        <v>27</v>
      </c>
      <c r="D27" s="206"/>
      <c r="E27" s="206"/>
    </row>
    <row r="28" spans="1:5" ht="15.75" x14ac:dyDescent="0.2">
      <c r="A28" s="154"/>
      <c r="B28" s="155"/>
      <c r="C28" s="154"/>
      <c r="D28" s="256"/>
      <c r="E28" s="256"/>
    </row>
    <row r="29" spans="1:5" ht="15.75" x14ac:dyDescent="0.2">
      <c r="A29" s="154"/>
      <c r="B29" s="155"/>
      <c r="C29" s="154"/>
      <c r="D29" s="256"/>
      <c r="E29" s="256"/>
    </row>
    <row r="30" spans="1:5" ht="15.75" x14ac:dyDescent="0.2">
      <c r="A30" s="154" t="s">
        <v>30</v>
      </c>
      <c r="B30" s="155" t="s">
        <v>31</v>
      </c>
      <c r="C30" s="154"/>
      <c r="D30" s="256"/>
      <c r="E30" s="256"/>
    </row>
    <row r="31" spans="1:5" ht="189" x14ac:dyDescent="0.2">
      <c r="A31" s="204">
        <v>1</v>
      </c>
      <c r="B31" s="124" t="s">
        <v>696</v>
      </c>
      <c r="C31" s="204" t="s">
        <v>27</v>
      </c>
      <c r="D31" s="206"/>
      <c r="E31" s="206"/>
    </row>
    <row r="32" spans="1:5" ht="15.75" x14ac:dyDescent="0.2">
      <c r="A32" s="204">
        <v>2</v>
      </c>
      <c r="B32" s="118" t="s">
        <v>32</v>
      </c>
      <c r="C32" s="204" t="s">
        <v>27</v>
      </c>
      <c r="D32" s="206"/>
      <c r="E32" s="206"/>
    </row>
    <row r="33" spans="1:8" ht="15.75" x14ac:dyDescent="0.2">
      <c r="A33" s="154"/>
      <c r="B33" s="155" t="s">
        <v>7</v>
      </c>
      <c r="C33" s="154"/>
      <c r="D33" s="256"/>
      <c r="E33" s="256"/>
    </row>
    <row r="34" spans="1:8" ht="15.75" x14ac:dyDescent="0.2">
      <c r="A34" s="154"/>
      <c r="B34" s="155"/>
      <c r="C34" s="154"/>
      <c r="D34" s="256"/>
      <c r="E34" s="256"/>
    </row>
    <row r="35" spans="1:8" ht="15.75" x14ac:dyDescent="0.2">
      <c r="A35" s="154" t="s">
        <v>33</v>
      </c>
      <c r="B35" s="155" t="s">
        <v>53</v>
      </c>
      <c r="C35" s="154"/>
      <c r="D35" s="256"/>
      <c r="E35" s="256"/>
    </row>
    <row r="36" spans="1:8" ht="31.5" x14ac:dyDescent="0.2">
      <c r="A36" s="154">
        <v>1</v>
      </c>
      <c r="B36" s="118" t="s">
        <v>269</v>
      </c>
      <c r="C36" s="204" t="s">
        <v>29</v>
      </c>
      <c r="D36" s="206"/>
      <c r="E36" s="206"/>
    </row>
    <row r="37" spans="1:8" ht="47.25" x14ac:dyDescent="0.2">
      <c r="A37" s="205">
        <v>2</v>
      </c>
      <c r="B37" s="113" t="s">
        <v>54</v>
      </c>
      <c r="C37" s="205" t="s">
        <v>25</v>
      </c>
      <c r="D37" s="283"/>
      <c r="E37" s="283"/>
    </row>
    <row r="38" spans="1:8" ht="157.5" x14ac:dyDescent="0.2">
      <c r="A38" s="205">
        <v>3</v>
      </c>
      <c r="B38" s="253" t="s">
        <v>319</v>
      </c>
      <c r="C38" s="205" t="s">
        <v>27</v>
      </c>
      <c r="D38" s="283"/>
      <c r="E38" s="283"/>
      <c r="H38" t="s">
        <v>320</v>
      </c>
    </row>
    <row r="39" spans="1:8" ht="31.5" x14ac:dyDescent="0.2">
      <c r="A39" s="204">
        <v>4</v>
      </c>
      <c r="B39" s="253" t="s">
        <v>55</v>
      </c>
      <c r="C39" s="205" t="s">
        <v>2</v>
      </c>
      <c r="D39" s="283"/>
      <c r="E39" s="283"/>
    </row>
    <row r="40" spans="1:8" ht="31.5" x14ac:dyDescent="0.2">
      <c r="A40" s="204"/>
      <c r="B40" s="253" t="s">
        <v>270</v>
      </c>
      <c r="C40" s="205" t="s">
        <v>27</v>
      </c>
      <c r="D40" s="283"/>
      <c r="E40" s="283"/>
    </row>
    <row r="41" spans="1:8" ht="15.75" x14ac:dyDescent="0.2">
      <c r="A41" s="205">
        <v>5</v>
      </c>
      <c r="B41" s="254" t="s">
        <v>34</v>
      </c>
      <c r="C41" s="255" t="s">
        <v>27</v>
      </c>
      <c r="D41" s="284"/>
      <c r="E41" s="284"/>
    </row>
    <row r="42" spans="1:8" ht="15.75" x14ac:dyDescent="0.2">
      <c r="A42" s="154"/>
      <c r="B42" s="155" t="s">
        <v>7</v>
      </c>
      <c r="C42" s="154"/>
      <c r="D42" s="256"/>
      <c r="E42" s="256"/>
    </row>
    <row r="43" spans="1:8" ht="15.75" x14ac:dyDescent="0.2">
      <c r="A43" s="154"/>
      <c r="B43" s="155"/>
      <c r="C43" s="154"/>
      <c r="D43" s="256"/>
      <c r="E43" s="256"/>
    </row>
    <row r="44" spans="1:8" ht="15.75" x14ac:dyDescent="0.2">
      <c r="A44" s="154" t="s">
        <v>35</v>
      </c>
      <c r="B44" s="155" t="s">
        <v>36</v>
      </c>
      <c r="C44" s="247"/>
      <c r="D44" s="256"/>
      <c r="E44" s="256"/>
    </row>
    <row r="45" spans="1:8" ht="31.5" x14ac:dyDescent="0.2">
      <c r="A45" s="204">
        <v>6</v>
      </c>
      <c r="B45" s="118" t="s">
        <v>289</v>
      </c>
      <c r="C45" s="204" t="s">
        <v>29</v>
      </c>
      <c r="D45" s="206"/>
      <c r="E45" s="206"/>
    </row>
    <row r="46" spans="1:8" ht="31.5" x14ac:dyDescent="0.2">
      <c r="A46" s="204">
        <v>7</v>
      </c>
      <c r="B46" s="118" t="s">
        <v>321</v>
      </c>
      <c r="C46" s="119" t="s">
        <v>29</v>
      </c>
      <c r="D46" s="206"/>
      <c r="E46" s="206"/>
    </row>
    <row r="47" spans="1:8" ht="15.75" x14ac:dyDescent="0.2">
      <c r="A47" s="154"/>
      <c r="B47" s="155"/>
      <c r="C47" s="154"/>
      <c r="D47" s="256"/>
      <c r="E47" s="256"/>
    </row>
    <row r="48" spans="1:8" ht="15.75" x14ac:dyDescent="0.2">
      <c r="A48" s="154" t="s">
        <v>39</v>
      </c>
      <c r="B48" s="155" t="s">
        <v>115</v>
      </c>
      <c r="C48" s="247"/>
      <c r="D48" s="256"/>
      <c r="E48" s="256"/>
    </row>
    <row r="49" spans="1:5" ht="15.75" x14ac:dyDescent="0.2">
      <c r="A49" s="204">
        <v>1</v>
      </c>
      <c r="B49" s="118" t="s">
        <v>56</v>
      </c>
      <c r="C49" s="204" t="s">
        <v>27</v>
      </c>
      <c r="D49" s="206"/>
      <c r="E49" s="206"/>
    </row>
    <row r="50" spans="1:5" ht="15.75" x14ac:dyDescent="0.2">
      <c r="A50" s="204">
        <v>2</v>
      </c>
      <c r="B50" s="118" t="s">
        <v>41</v>
      </c>
      <c r="C50" s="119" t="s">
        <v>27</v>
      </c>
      <c r="D50" s="206"/>
      <c r="E50" s="206"/>
    </row>
    <row r="51" spans="1:5" ht="31.5" x14ac:dyDescent="0.2">
      <c r="A51" s="204">
        <v>3</v>
      </c>
      <c r="B51" s="118" t="s">
        <v>42</v>
      </c>
      <c r="C51" s="204" t="s">
        <v>27</v>
      </c>
      <c r="D51" s="206"/>
      <c r="E51" s="206"/>
    </row>
    <row r="52" spans="1:5" ht="15.75" x14ac:dyDescent="0.2">
      <c r="A52" s="154"/>
      <c r="B52" s="155"/>
      <c r="C52" s="247"/>
      <c r="D52" s="256"/>
      <c r="E52" s="256"/>
    </row>
    <row r="53" spans="1:5" ht="15.75" x14ac:dyDescent="0.2">
      <c r="A53" s="154"/>
      <c r="B53" s="155"/>
      <c r="C53" s="154"/>
      <c r="D53" s="256"/>
      <c r="E53" s="256"/>
    </row>
    <row r="54" spans="1:5" ht="15.75" x14ac:dyDescent="0.2">
      <c r="A54" s="154" t="s">
        <v>43</v>
      </c>
      <c r="B54" s="155" t="s">
        <v>323</v>
      </c>
      <c r="C54" s="247"/>
      <c r="D54" s="256"/>
      <c r="E54" s="256"/>
    </row>
    <row r="55" spans="1:5" ht="157.5" x14ac:dyDescent="0.2">
      <c r="A55" s="119">
        <v>2</v>
      </c>
      <c r="B55" s="118" t="s">
        <v>57</v>
      </c>
      <c r="C55" s="204" t="s">
        <v>6</v>
      </c>
      <c r="D55" s="129"/>
      <c r="E55" s="129"/>
    </row>
    <row r="56" spans="1:5" ht="15.75" x14ac:dyDescent="0.2">
      <c r="A56" s="204">
        <v>3</v>
      </c>
      <c r="B56" s="118" t="s">
        <v>45</v>
      </c>
      <c r="C56" s="204" t="s">
        <v>29</v>
      </c>
      <c r="D56" s="206"/>
      <c r="E56" s="206"/>
    </row>
    <row r="57" spans="1:5" ht="15.75" x14ac:dyDescent="0.2">
      <c r="A57" s="204">
        <v>4</v>
      </c>
      <c r="B57" s="118" t="s">
        <v>46</v>
      </c>
      <c r="C57" s="119" t="s">
        <v>29</v>
      </c>
      <c r="D57" s="206"/>
      <c r="E57" s="206"/>
    </row>
    <row r="58" spans="1:5" ht="15.75" x14ac:dyDescent="0.2">
      <c r="A58" s="204">
        <v>5</v>
      </c>
      <c r="B58" s="118" t="s">
        <v>47</v>
      </c>
      <c r="C58" s="204" t="s">
        <v>29</v>
      </c>
      <c r="D58" s="206"/>
      <c r="E58" s="206"/>
    </row>
    <row r="59" spans="1:5" ht="15.75" x14ac:dyDescent="0.2">
      <c r="A59" s="204">
        <v>6</v>
      </c>
      <c r="B59" s="118" t="s">
        <v>48</v>
      </c>
      <c r="C59" s="119" t="s">
        <v>29</v>
      </c>
      <c r="D59" s="206"/>
      <c r="E59" s="206"/>
    </row>
    <row r="60" spans="1:5" ht="15.75" x14ac:dyDescent="0.2">
      <c r="A60" s="204">
        <v>7</v>
      </c>
      <c r="B60" s="118" t="s">
        <v>49</v>
      </c>
      <c r="C60" s="204" t="s">
        <v>29</v>
      </c>
      <c r="D60" s="206"/>
      <c r="E60" s="206"/>
    </row>
    <row r="61" spans="1:5" ht="31.5" x14ac:dyDescent="0.2">
      <c r="A61" s="204">
        <v>8</v>
      </c>
      <c r="B61" s="118" t="s">
        <v>58</v>
      </c>
      <c r="C61" s="119" t="s">
        <v>29</v>
      </c>
      <c r="D61" s="206"/>
      <c r="E61" s="206"/>
    </row>
    <row r="62" spans="1:5" ht="78.75" x14ac:dyDescent="0.2">
      <c r="A62" s="204">
        <v>9</v>
      </c>
      <c r="B62" s="118" t="s">
        <v>50</v>
      </c>
      <c r="C62" s="204" t="s">
        <v>29</v>
      </c>
      <c r="D62" s="206"/>
      <c r="E62" s="206"/>
    </row>
    <row r="63" spans="1:5" ht="15.75" x14ac:dyDescent="0.2">
      <c r="A63" s="204"/>
      <c r="B63" s="155" t="s">
        <v>7</v>
      </c>
      <c r="C63" s="247"/>
      <c r="D63" s="256"/>
      <c r="E63" s="256"/>
    </row>
    <row r="64" spans="1:5" ht="15.75" x14ac:dyDescent="0.2">
      <c r="A64" s="204"/>
      <c r="B64" s="155"/>
      <c r="C64" s="154"/>
      <c r="D64" s="256"/>
      <c r="E64" s="256"/>
    </row>
    <row r="65" spans="1:5" ht="15.75" x14ac:dyDescent="0.2">
      <c r="A65" s="154" t="s">
        <v>51</v>
      </c>
      <c r="B65" s="155" t="s">
        <v>631</v>
      </c>
      <c r="C65" s="247"/>
      <c r="D65" s="256"/>
      <c r="E65" s="256"/>
    </row>
    <row r="66" spans="1:5" ht="17.25" customHeight="1" x14ac:dyDescent="0.2">
      <c r="A66" s="204" t="s">
        <v>60</v>
      </c>
      <c r="B66" s="203" t="s">
        <v>281</v>
      </c>
      <c r="C66" s="204" t="s">
        <v>29</v>
      </c>
      <c r="D66" s="206"/>
      <c r="E66" s="206"/>
    </row>
    <row r="67" spans="1:5" ht="15.75" customHeight="1" x14ac:dyDescent="0.2">
      <c r="A67" s="204" t="s">
        <v>284</v>
      </c>
      <c r="B67" s="203" t="s">
        <v>630</v>
      </c>
      <c r="C67" s="204" t="s">
        <v>29</v>
      </c>
      <c r="D67" s="206"/>
      <c r="E67" s="206"/>
    </row>
    <row r="68" spans="1:5" ht="15.75" customHeight="1" x14ac:dyDescent="0.2">
      <c r="A68" s="204" t="s">
        <v>285</v>
      </c>
      <c r="B68" s="203" t="s">
        <v>288</v>
      </c>
      <c r="C68" s="204" t="s">
        <v>29</v>
      </c>
      <c r="D68" s="206"/>
      <c r="E68" s="206"/>
    </row>
    <row r="69" spans="1:5" ht="14.25" customHeight="1" x14ac:dyDescent="0.2">
      <c r="A69" s="204" t="s">
        <v>286</v>
      </c>
      <c r="B69" s="203" t="s">
        <v>282</v>
      </c>
      <c r="C69" s="204" t="s">
        <v>29</v>
      </c>
      <c r="D69" s="206"/>
      <c r="E69" s="206"/>
    </row>
    <row r="70" spans="1:5" ht="15.75" x14ac:dyDescent="0.2">
      <c r="A70" s="204"/>
      <c r="B70" s="155"/>
      <c r="C70" s="154"/>
      <c r="D70" s="256"/>
      <c r="E70" s="256"/>
    </row>
    <row r="71" spans="1:5" ht="15.75" x14ac:dyDescent="0.2">
      <c r="A71" s="154"/>
      <c r="B71" s="155"/>
      <c r="C71" s="154"/>
      <c r="D71" s="256"/>
      <c r="E71" s="256"/>
    </row>
  </sheetData>
  <mergeCells count="2">
    <mergeCell ref="B4:E4"/>
    <mergeCell ref="A2:E2"/>
  </mergeCells>
  <pageMargins left="0.7" right="0.7" top="0.75" bottom="0.75" header="0.3" footer="0.3"/>
  <pageSetup paperSize="9" orientation="portrait" horizontalDpi="4294967292"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15"/>
  <sheetViews>
    <sheetView workbookViewId="0">
      <selection activeCell="B15" sqref="B15"/>
    </sheetView>
  </sheetViews>
  <sheetFormatPr baseColWidth="10" defaultRowHeight="12.75" x14ac:dyDescent="0.2"/>
  <cols>
    <col min="1" max="1" width="4.140625" customWidth="1"/>
    <col min="2" max="2" width="30" customWidth="1"/>
    <col min="3" max="3" width="3.28515625" customWidth="1"/>
    <col min="4" max="4" width="15.5703125" customWidth="1"/>
    <col min="5" max="5" width="17.5703125" customWidth="1"/>
  </cols>
  <sheetData>
    <row r="1" spans="1:5" ht="15.75" x14ac:dyDescent="0.2">
      <c r="A1" s="323" t="s">
        <v>649</v>
      </c>
      <c r="B1" s="323"/>
      <c r="C1" s="323"/>
      <c r="D1" s="323"/>
      <c r="E1" s="323"/>
    </row>
    <row r="2" spans="1:5" ht="15.75" x14ac:dyDescent="0.25">
      <c r="A2" s="324" t="s">
        <v>698</v>
      </c>
      <c r="B2" s="324"/>
      <c r="C2" s="324"/>
      <c r="D2" s="324"/>
      <c r="E2" s="324"/>
    </row>
    <row r="3" spans="1:5" ht="15.75" x14ac:dyDescent="0.2">
      <c r="A3" s="154" t="s">
        <v>0</v>
      </c>
      <c r="B3" s="257" t="s">
        <v>271</v>
      </c>
      <c r="C3" s="252" t="s">
        <v>2</v>
      </c>
      <c r="D3" s="188" t="s">
        <v>724</v>
      </c>
      <c r="E3" s="188" t="s">
        <v>723</v>
      </c>
    </row>
    <row r="4" spans="1:5" ht="15.75" x14ac:dyDescent="0.2">
      <c r="A4" s="154">
        <v>0</v>
      </c>
      <c r="B4" s="257" t="s">
        <v>272</v>
      </c>
      <c r="C4" s="252"/>
      <c r="D4" s="156"/>
      <c r="E4" s="156"/>
    </row>
    <row r="5" spans="1:5" ht="15.75" x14ac:dyDescent="0.25">
      <c r="A5" s="248" t="s">
        <v>273</v>
      </c>
      <c r="B5" s="258" t="s">
        <v>274</v>
      </c>
      <c r="C5" s="259" t="s">
        <v>166</v>
      </c>
      <c r="D5" s="250"/>
      <c r="E5" s="250"/>
    </row>
    <row r="6" spans="1:5" ht="15.75" x14ac:dyDescent="0.25">
      <c r="A6" s="248"/>
      <c r="B6" s="260"/>
      <c r="C6" s="261"/>
      <c r="D6" s="262"/>
      <c r="E6" s="262"/>
    </row>
    <row r="7" spans="1:5" ht="15.75" x14ac:dyDescent="0.25">
      <c r="A7" s="263">
        <v>1</v>
      </c>
      <c r="B7" s="264" t="s">
        <v>275</v>
      </c>
      <c r="C7" s="265"/>
      <c r="D7" s="266"/>
      <c r="E7" s="250"/>
    </row>
    <row r="8" spans="1:5" ht="31.5" x14ac:dyDescent="0.25">
      <c r="A8" s="248" t="s">
        <v>66</v>
      </c>
      <c r="B8" s="208" t="s">
        <v>276</v>
      </c>
      <c r="C8" s="259" t="s">
        <v>27</v>
      </c>
      <c r="D8" s="250"/>
      <c r="E8" s="250"/>
    </row>
    <row r="9" spans="1:5" ht="15.75" x14ac:dyDescent="0.25">
      <c r="A9" s="248" t="s">
        <v>67</v>
      </c>
      <c r="B9" s="258" t="s">
        <v>277</v>
      </c>
      <c r="C9" s="259" t="s">
        <v>166</v>
      </c>
      <c r="D9" s="250"/>
      <c r="E9" s="250"/>
    </row>
    <row r="10" spans="1:5" ht="15.75" x14ac:dyDescent="0.25">
      <c r="A10" s="248" t="s">
        <v>69</v>
      </c>
      <c r="B10" s="258" t="s">
        <v>278</v>
      </c>
      <c r="C10" s="259" t="s">
        <v>166</v>
      </c>
      <c r="D10" s="250"/>
      <c r="E10" s="250"/>
    </row>
    <row r="11" spans="1:5" ht="15.75" x14ac:dyDescent="0.25">
      <c r="A11" s="248"/>
      <c r="B11" s="260"/>
      <c r="C11" s="261"/>
      <c r="D11" s="262"/>
      <c r="E11" s="262"/>
    </row>
    <row r="12" spans="1:5" ht="15.75" x14ac:dyDescent="0.25">
      <c r="A12" s="263">
        <v>5</v>
      </c>
      <c r="B12" s="264" t="s">
        <v>109</v>
      </c>
      <c r="C12" s="259"/>
      <c r="D12" s="250"/>
      <c r="E12" s="250"/>
    </row>
    <row r="13" spans="1:5" ht="31.5" x14ac:dyDescent="0.25">
      <c r="A13" s="248" t="s">
        <v>95</v>
      </c>
      <c r="B13" s="208" t="s">
        <v>717</v>
      </c>
      <c r="C13" s="259" t="s">
        <v>29</v>
      </c>
      <c r="D13" s="250"/>
      <c r="E13" s="250"/>
    </row>
    <row r="14" spans="1:5" ht="15.75" x14ac:dyDescent="0.25">
      <c r="A14" s="248"/>
      <c r="B14" s="260"/>
      <c r="C14" s="261"/>
      <c r="D14" s="262"/>
      <c r="E14" s="262"/>
    </row>
    <row r="15" spans="1:5" ht="15.75" x14ac:dyDescent="0.25">
      <c r="A15" s="248"/>
      <c r="B15" s="264"/>
      <c r="C15" s="259"/>
      <c r="D15" s="250"/>
      <c r="E15" s="262"/>
    </row>
  </sheetData>
  <mergeCells count="2">
    <mergeCell ref="A2:E2"/>
    <mergeCell ref="A1:E1"/>
  </mergeCells>
  <pageMargins left="0.7" right="0.7" top="0.75" bottom="0.75" header="0.3" footer="0.3"/>
  <pageSetup paperSize="9" orientation="portrait" horizontalDpi="4294967292"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BAF7C-7398-4A9E-925B-C6CBE71CADC4}">
  <dimension ref="A1:L17"/>
  <sheetViews>
    <sheetView topLeftCell="A7" zoomScale="94" zoomScaleNormal="94" workbookViewId="0">
      <selection activeCell="B17" sqref="B17"/>
    </sheetView>
  </sheetViews>
  <sheetFormatPr baseColWidth="10" defaultColWidth="11.5703125" defaultRowHeight="15.75" x14ac:dyDescent="0.25"/>
  <cols>
    <col min="1" max="1" width="4.28515625" style="133" customWidth="1"/>
    <col min="2" max="2" width="53" style="133" customWidth="1"/>
    <col min="3" max="3" width="5" style="133" customWidth="1"/>
    <col min="4" max="4" width="18" style="133" customWidth="1"/>
    <col min="5" max="5" width="13.5703125" style="133" customWidth="1"/>
    <col min="6" max="8" width="11.5703125" style="133"/>
    <col min="9" max="10" width="11.42578125" style="133" customWidth="1"/>
    <col min="11" max="16384" width="11.5703125" style="133"/>
  </cols>
  <sheetData>
    <row r="1" spans="1:12" s="132" customFormat="1" ht="15.75" customHeight="1" x14ac:dyDescent="0.25">
      <c r="A1" s="287" t="s">
        <v>649</v>
      </c>
      <c r="B1" s="287"/>
      <c r="C1" s="287"/>
      <c r="D1" s="287"/>
      <c r="E1" s="287"/>
    </row>
    <row r="2" spans="1:12" x14ac:dyDescent="0.25">
      <c r="A2" s="325"/>
      <c r="B2" s="325"/>
      <c r="C2" s="325"/>
      <c r="D2" s="325"/>
      <c r="E2" s="325"/>
    </row>
    <row r="3" spans="1:12" x14ac:dyDescent="0.25">
      <c r="A3" s="325" t="s">
        <v>699</v>
      </c>
      <c r="B3" s="325"/>
      <c r="C3" s="325"/>
      <c r="D3" s="325"/>
      <c r="E3" s="325"/>
    </row>
    <row r="4" spans="1:12" x14ac:dyDescent="0.25">
      <c r="A4" s="134" t="s">
        <v>62</v>
      </c>
      <c r="B4" s="134" t="s">
        <v>280</v>
      </c>
      <c r="C4" s="134" t="s">
        <v>64</v>
      </c>
      <c r="D4" s="188" t="s">
        <v>724</v>
      </c>
      <c r="E4" s="188" t="s">
        <v>723</v>
      </c>
    </row>
    <row r="5" spans="1:12" x14ac:dyDescent="0.25">
      <c r="A5" s="134"/>
      <c r="B5" s="135" t="s">
        <v>705</v>
      </c>
      <c r="C5" s="136"/>
      <c r="D5" s="27"/>
      <c r="E5" s="27"/>
    </row>
    <row r="6" spans="1:12" ht="15" customHeight="1" x14ac:dyDescent="0.25">
      <c r="A6" s="137" t="s">
        <v>66</v>
      </c>
      <c r="B6" s="138" t="s">
        <v>632</v>
      </c>
      <c r="C6" s="136" t="s">
        <v>380</v>
      </c>
      <c r="D6" s="141"/>
      <c r="E6" s="139"/>
    </row>
    <row r="7" spans="1:12" ht="50.25" customHeight="1" x14ac:dyDescent="0.25">
      <c r="A7" s="137" t="s">
        <v>67</v>
      </c>
      <c r="B7" s="280" t="s">
        <v>714</v>
      </c>
      <c r="C7" s="137" t="s">
        <v>166</v>
      </c>
      <c r="D7" s="141"/>
      <c r="E7" s="142"/>
    </row>
    <row r="8" spans="1:12" s="279" customFormat="1" ht="31.5" x14ac:dyDescent="0.2">
      <c r="A8" s="137" t="s">
        <v>68</v>
      </c>
      <c r="B8" s="147" t="s">
        <v>706</v>
      </c>
      <c r="C8" s="136" t="s">
        <v>25</v>
      </c>
      <c r="D8" s="141"/>
      <c r="E8" s="142"/>
    </row>
    <row r="9" spans="1:12" ht="20.45" customHeight="1" x14ac:dyDescent="0.25">
      <c r="A9" s="137" t="s">
        <v>69</v>
      </c>
      <c r="B9" s="146" t="s">
        <v>634</v>
      </c>
      <c r="C9" s="136" t="s">
        <v>11</v>
      </c>
      <c r="D9" s="141"/>
      <c r="E9" s="141"/>
      <c r="G9" s="145"/>
      <c r="H9" s="145"/>
    </row>
    <row r="10" spans="1:12" ht="39.75" customHeight="1" x14ac:dyDescent="0.25">
      <c r="A10" s="137" t="s">
        <v>70</v>
      </c>
      <c r="B10" s="147" t="s">
        <v>716</v>
      </c>
      <c r="C10" s="136" t="s">
        <v>11</v>
      </c>
      <c r="D10" s="141"/>
      <c r="E10" s="141"/>
      <c r="G10" s="145"/>
      <c r="H10" s="145"/>
      <c r="I10" s="145"/>
      <c r="J10" s="145"/>
      <c r="K10" s="145"/>
      <c r="L10" s="145"/>
    </row>
    <row r="11" spans="1:12" x14ac:dyDescent="0.25">
      <c r="A11" s="137" t="s">
        <v>279</v>
      </c>
      <c r="B11" s="138" t="s">
        <v>704</v>
      </c>
      <c r="C11" s="136" t="s">
        <v>633</v>
      </c>
      <c r="D11" s="141"/>
      <c r="E11" s="139"/>
    </row>
    <row r="12" spans="1:12" ht="21.75" customHeight="1" x14ac:dyDescent="0.25">
      <c r="A12" s="137" t="s">
        <v>710</v>
      </c>
      <c r="B12" s="147" t="s">
        <v>707</v>
      </c>
      <c r="C12" s="136" t="s">
        <v>633</v>
      </c>
      <c r="D12" s="141"/>
      <c r="E12" s="141"/>
      <c r="G12" s="145"/>
      <c r="H12" s="145"/>
      <c r="I12" s="145"/>
      <c r="J12" s="145"/>
      <c r="K12" s="145"/>
      <c r="L12" s="145"/>
    </row>
    <row r="13" spans="1:12" ht="19.5" customHeight="1" x14ac:dyDescent="0.25">
      <c r="A13" s="137" t="s">
        <v>711</v>
      </c>
      <c r="B13" s="147" t="s">
        <v>708</v>
      </c>
      <c r="C13" s="136" t="s">
        <v>29</v>
      </c>
      <c r="D13" s="141"/>
      <c r="E13" s="141"/>
      <c r="G13" s="145"/>
      <c r="H13" s="145"/>
      <c r="I13" s="145"/>
      <c r="J13" s="145"/>
      <c r="K13" s="145"/>
      <c r="L13" s="145"/>
    </row>
    <row r="14" spans="1:12" ht="20.100000000000001" customHeight="1" x14ac:dyDescent="0.25">
      <c r="A14" s="137" t="s">
        <v>712</v>
      </c>
      <c r="B14" s="138" t="s">
        <v>709</v>
      </c>
      <c r="C14" s="136" t="s">
        <v>166</v>
      </c>
      <c r="D14" s="141"/>
      <c r="E14" s="141"/>
      <c r="G14" s="145"/>
      <c r="H14" s="145"/>
    </row>
    <row r="15" spans="1:12" ht="20.100000000000001" customHeight="1" x14ac:dyDescent="0.25">
      <c r="A15" s="137" t="s">
        <v>713</v>
      </c>
      <c r="B15" s="138" t="s">
        <v>715</v>
      </c>
      <c r="C15" s="136" t="s">
        <v>166</v>
      </c>
      <c r="D15" s="139"/>
      <c r="E15" s="139"/>
      <c r="G15" s="145"/>
      <c r="H15" s="145"/>
    </row>
    <row r="16" spans="1:12" x14ac:dyDescent="0.25">
      <c r="A16" s="136"/>
      <c r="B16" s="143"/>
      <c r="C16" s="136"/>
      <c r="D16" s="148"/>
      <c r="E16" s="144"/>
    </row>
    <row r="17" spans="1:5" x14ac:dyDescent="0.25">
      <c r="A17" s="149"/>
      <c r="B17" s="150"/>
      <c r="C17" s="150"/>
      <c r="D17" s="151"/>
      <c r="E17" s="152"/>
    </row>
  </sheetData>
  <mergeCells count="3">
    <mergeCell ref="A1:E1"/>
    <mergeCell ref="A2:E2"/>
    <mergeCell ref="A3:E3"/>
  </mergeCells>
  <phoneticPr fontId="26"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1AD95-067C-4CA5-A677-DEA6D1B70A0C}">
  <dimension ref="A1:L44"/>
  <sheetViews>
    <sheetView topLeftCell="A43" zoomScale="95" zoomScaleNormal="95" workbookViewId="0">
      <selection activeCell="D45" sqref="D45"/>
    </sheetView>
  </sheetViews>
  <sheetFormatPr baseColWidth="10" defaultColWidth="11.5703125" defaultRowHeight="15.75" x14ac:dyDescent="0.25"/>
  <cols>
    <col min="1" max="1" width="4.28515625" style="157" customWidth="1"/>
    <col min="2" max="2" width="43.7109375" style="157" customWidth="1"/>
    <col min="3" max="3" width="5" style="157" customWidth="1"/>
    <col min="4" max="4" width="14" style="157" customWidth="1"/>
    <col min="5" max="5" width="30.85546875" style="157" customWidth="1"/>
    <col min="6" max="8" width="11.5703125" style="157"/>
    <col min="9" max="10" width="11.42578125" style="157" customWidth="1"/>
    <col min="11" max="16384" width="11.5703125" style="157"/>
  </cols>
  <sheetData>
    <row r="1" spans="1:12" s="185" customFormat="1" x14ac:dyDescent="0.25">
      <c r="A1" s="287" t="s">
        <v>649</v>
      </c>
      <c r="B1" s="287"/>
      <c r="C1" s="287"/>
      <c r="D1" s="287"/>
      <c r="E1" s="287"/>
    </row>
    <row r="2" spans="1:12" x14ac:dyDescent="0.25">
      <c r="A2" s="287"/>
      <c r="B2" s="287"/>
      <c r="C2" s="287"/>
      <c r="D2" s="287"/>
      <c r="E2" s="287"/>
    </row>
    <row r="3" spans="1:12" x14ac:dyDescent="0.25">
      <c r="A3" s="287" t="s">
        <v>700</v>
      </c>
      <c r="B3" s="287"/>
      <c r="C3" s="287"/>
      <c r="D3" s="287"/>
      <c r="E3" s="287"/>
    </row>
    <row r="5" spans="1:12" x14ac:dyDescent="0.25">
      <c r="A5" s="171" t="s">
        <v>62</v>
      </c>
      <c r="B5" s="171" t="s">
        <v>280</v>
      </c>
      <c r="C5" s="171" t="s">
        <v>64</v>
      </c>
      <c r="D5" s="188" t="s">
        <v>724</v>
      </c>
      <c r="E5" s="188" t="s">
        <v>723</v>
      </c>
    </row>
    <row r="6" spans="1:12" x14ac:dyDescent="0.25">
      <c r="A6" s="171" t="s">
        <v>3</v>
      </c>
      <c r="B6" s="178" t="s">
        <v>65</v>
      </c>
      <c r="C6" s="137"/>
      <c r="D6" s="27"/>
      <c r="E6" s="27"/>
    </row>
    <row r="7" spans="1:12" x14ac:dyDescent="0.25">
      <c r="A7" s="137" t="s">
        <v>66</v>
      </c>
      <c r="B7" s="167" t="s">
        <v>327</v>
      </c>
      <c r="C7" s="137" t="s">
        <v>648</v>
      </c>
      <c r="D7" s="166"/>
      <c r="E7" s="166"/>
    </row>
    <row r="8" spans="1:12" ht="63" customHeight="1" x14ac:dyDescent="0.25">
      <c r="A8" s="137" t="s">
        <v>67</v>
      </c>
      <c r="B8" s="140" t="s">
        <v>328</v>
      </c>
      <c r="C8" s="137" t="s">
        <v>6</v>
      </c>
      <c r="D8" s="163"/>
      <c r="E8" s="173"/>
    </row>
    <row r="9" spans="1:12" x14ac:dyDescent="0.25">
      <c r="A9" s="137" t="s">
        <v>68</v>
      </c>
      <c r="B9" s="167" t="s">
        <v>10</v>
      </c>
      <c r="C9" s="137" t="s">
        <v>11</v>
      </c>
      <c r="D9" s="163"/>
      <c r="E9" s="166"/>
    </row>
    <row r="10" spans="1:12" x14ac:dyDescent="0.25">
      <c r="A10" s="137" t="s">
        <v>69</v>
      </c>
      <c r="B10" s="167" t="s">
        <v>329</v>
      </c>
      <c r="C10" s="137" t="s">
        <v>11</v>
      </c>
      <c r="D10" s="163"/>
      <c r="E10" s="166"/>
    </row>
    <row r="11" spans="1:12" x14ac:dyDescent="0.25">
      <c r="A11" s="137" t="s">
        <v>70</v>
      </c>
      <c r="B11" s="167" t="s">
        <v>12</v>
      </c>
      <c r="C11" s="137" t="s">
        <v>11</v>
      </c>
      <c r="D11" s="163"/>
      <c r="E11" s="166"/>
    </row>
    <row r="12" spans="1:12" ht="18.600000000000001" customHeight="1" x14ac:dyDescent="0.25">
      <c r="A12" s="137"/>
      <c r="B12" s="165"/>
      <c r="C12" s="137"/>
      <c r="D12" s="27"/>
      <c r="E12" s="176"/>
      <c r="G12" s="184"/>
      <c r="H12" s="184"/>
      <c r="I12" s="184"/>
      <c r="J12" s="184"/>
      <c r="K12" s="184"/>
    </row>
    <row r="13" spans="1:12" x14ac:dyDescent="0.25">
      <c r="A13" s="171" t="s">
        <v>8</v>
      </c>
      <c r="B13" s="178" t="s">
        <v>334</v>
      </c>
      <c r="C13" s="137"/>
      <c r="D13" s="27"/>
      <c r="E13" s="27"/>
      <c r="G13" s="184"/>
      <c r="H13" s="184"/>
      <c r="I13" s="184"/>
      <c r="J13" s="184"/>
    </row>
    <row r="14" spans="1:12" ht="29.45" customHeight="1" x14ac:dyDescent="0.25">
      <c r="A14" s="137" t="s">
        <v>647</v>
      </c>
      <c r="B14" s="183" t="s">
        <v>646</v>
      </c>
      <c r="C14" s="137" t="s">
        <v>463</v>
      </c>
      <c r="D14" s="163"/>
      <c r="E14" s="163"/>
      <c r="G14" s="184"/>
      <c r="H14" s="184"/>
    </row>
    <row r="15" spans="1:12" ht="31.35" customHeight="1" x14ac:dyDescent="0.25">
      <c r="A15" s="137" t="s">
        <v>73</v>
      </c>
      <c r="B15" s="183" t="s">
        <v>338</v>
      </c>
      <c r="C15" s="137" t="s">
        <v>11</v>
      </c>
      <c r="D15" s="163"/>
      <c r="E15" s="163"/>
      <c r="G15" s="184"/>
      <c r="H15" s="184"/>
    </row>
    <row r="16" spans="1:12" ht="20.45" customHeight="1" x14ac:dyDescent="0.25">
      <c r="A16" s="137" t="s">
        <v>74</v>
      </c>
      <c r="B16" s="177" t="s">
        <v>339</v>
      </c>
      <c r="C16" s="137" t="s">
        <v>11</v>
      </c>
      <c r="D16" s="163"/>
      <c r="E16" s="163"/>
      <c r="G16" s="184"/>
      <c r="H16" s="184"/>
      <c r="I16" s="184"/>
      <c r="J16" s="184"/>
      <c r="K16" s="184"/>
      <c r="L16" s="184"/>
    </row>
    <row r="17" spans="1:12" ht="18.600000000000001" customHeight="1" x14ac:dyDescent="0.25">
      <c r="A17" s="137" t="s">
        <v>76</v>
      </c>
      <c r="B17" s="177" t="s">
        <v>343</v>
      </c>
      <c r="C17" s="137" t="s">
        <v>11</v>
      </c>
      <c r="D17" s="163"/>
      <c r="E17" s="163"/>
      <c r="G17" s="184"/>
      <c r="H17" s="184"/>
      <c r="I17" s="184"/>
      <c r="J17" s="184"/>
      <c r="K17" s="184"/>
      <c r="L17" s="184"/>
    </row>
    <row r="18" spans="1:12" ht="20.100000000000001" customHeight="1" x14ac:dyDescent="0.25">
      <c r="A18" s="137" t="s">
        <v>77</v>
      </c>
      <c r="B18" s="177" t="s">
        <v>551</v>
      </c>
      <c r="C18" s="137" t="s">
        <v>75</v>
      </c>
      <c r="D18" s="163"/>
      <c r="E18" s="163"/>
      <c r="G18" s="184"/>
      <c r="H18" s="184"/>
    </row>
    <row r="19" spans="1:12" x14ac:dyDescent="0.25">
      <c r="A19" s="137" t="s">
        <v>78</v>
      </c>
      <c r="B19" s="177" t="s">
        <v>346</v>
      </c>
      <c r="C19" s="137" t="s">
        <v>11</v>
      </c>
      <c r="D19" s="163"/>
      <c r="E19" s="163"/>
    </row>
    <row r="20" spans="1:12" x14ac:dyDescent="0.25">
      <c r="A20" s="137" t="s">
        <v>345</v>
      </c>
      <c r="B20" s="177" t="s">
        <v>350</v>
      </c>
      <c r="C20" s="137" t="s">
        <v>11</v>
      </c>
      <c r="D20" s="163"/>
      <c r="E20" s="163"/>
    </row>
    <row r="21" spans="1:12" ht="31.5" x14ac:dyDescent="0.25">
      <c r="A21" s="137" t="s">
        <v>349</v>
      </c>
      <c r="B21" s="183" t="s">
        <v>645</v>
      </c>
      <c r="C21" s="137" t="s">
        <v>11</v>
      </c>
      <c r="D21" s="163"/>
      <c r="E21" s="163"/>
    </row>
    <row r="22" spans="1:12" x14ac:dyDescent="0.25">
      <c r="A22" s="137"/>
      <c r="B22" s="165"/>
      <c r="C22" s="137"/>
      <c r="D22" s="182"/>
      <c r="E22" s="176"/>
    </row>
    <row r="23" spans="1:12" x14ac:dyDescent="0.25">
      <c r="A23" s="171" t="s">
        <v>644</v>
      </c>
      <c r="B23" s="178" t="s">
        <v>357</v>
      </c>
      <c r="C23" s="137"/>
      <c r="E23" s="27"/>
    </row>
    <row r="24" spans="1:12" x14ac:dyDescent="0.25">
      <c r="A24" s="137" t="s">
        <v>643</v>
      </c>
      <c r="B24" s="177" t="s">
        <v>359</v>
      </c>
      <c r="C24" s="137" t="s">
        <v>75</v>
      </c>
      <c r="D24" s="163"/>
      <c r="E24" s="163"/>
    </row>
    <row r="25" spans="1:12" x14ac:dyDescent="0.25">
      <c r="A25" s="137" t="s">
        <v>81</v>
      </c>
      <c r="B25" s="177" t="s">
        <v>361</v>
      </c>
      <c r="C25" s="137" t="s">
        <v>11</v>
      </c>
      <c r="D25" s="163"/>
      <c r="E25" s="163"/>
    </row>
    <row r="26" spans="1:12" x14ac:dyDescent="0.25">
      <c r="A26" s="137" t="s">
        <v>82</v>
      </c>
      <c r="B26" s="177" t="s">
        <v>362</v>
      </c>
      <c r="C26" s="137" t="s">
        <v>11</v>
      </c>
      <c r="D26" s="163"/>
      <c r="E26" s="163"/>
    </row>
    <row r="27" spans="1:12" ht="31.5" x14ac:dyDescent="0.25">
      <c r="A27" s="137" t="s">
        <v>140</v>
      </c>
      <c r="B27" s="179" t="s">
        <v>642</v>
      </c>
      <c r="C27" s="137" t="s">
        <v>11</v>
      </c>
      <c r="D27" s="163"/>
      <c r="E27" s="163"/>
    </row>
    <row r="28" spans="1:12" ht="34.5" customHeight="1" x14ac:dyDescent="0.25">
      <c r="A28" s="137" t="s">
        <v>143</v>
      </c>
      <c r="B28" s="179" t="s">
        <v>641</v>
      </c>
      <c r="C28" s="181" t="s">
        <v>2</v>
      </c>
      <c r="D28" s="180"/>
      <c r="E28" s="163"/>
    </row>
    <row r="29" spans="1:12" ht="60.6" customHeight="1" x14ac:dyDescent="0.25">
      <c r="A29" s="137" t="s">
        <v>146</v>
      </c>
      <c r="B29" s="179" t="s">
        <v>640</v>
      </c>
      <c r="C29" s="137" t="s">
        <v>504</v>
      </c>
      <c r="D29" s="163"/>
      <c r="E29" s="163"/>
    </row>
    <row r="30" spans="1:12" x14ac:dyDescent="0.25">
      <c r="A30" s="137"/>
      <c r="B30" s="165"/>
      <c r="C30" s="137"/>
      <c r="D30" s="42"/>
      <c r="E30" s="176"/>
    </row>
    <row r="31" spans="1:12" x14ac:dyDescent="0.25">
      <c r="A31" s="171" t="s">
        <v>639</v>
      </c>
      <c r="B31" s="178" t="s">
        <v>94</v>
      </c>
      <c r="C31" s="137"/>
      <c r="D31" s="163"/>
      <c r="E31" s="27"/>
    </row>
    <row r="32" spans="1:12" x14ac:dyDescent="0.25">
      <c r="A32" s="137" t="s">
        <v>358</v>
      </c>
      <c r="B32" s="177" t="s">
        <v>638</v>
      </c>
      <c r="C32" s="137" t="s">
        <v>75</v>
      </c>
      <c r="D32" s="163"/>
      <c r="E32" s="163"/>
    </row>
    <row r="33" spans="1:5" x14ac:dyDescent="0.25">
      <c r="A33" s="137"/>
      <c r="B33" s="165"/>
      <c r="C33" s="137"/>
      <c r="D33" s="159"/>
      <c r="E33" s="176"/>
    </row>
    <row r="34" spans="1:5" x14ac:dyDescent="0.25">
      <c r="A34" s="171" t="s">
        <v>637</v>
      </c>
      <c r="B34" s="160" t="s">
        <v>501</v>
      </c>
      <c r="C34" s="160"/>
      <c r="D34" s="173"/>
      <c r="E34" s="158"/>
    </row>
    <row r="35" spans="1:5" ht="47.25" x14ac:dyDescent="0.25">
      <c r="A35" s="137" t="s">
        <v>497</v>
      </c>
      <c r="B35" s="175" t="s">
        <v>636</v>
      </c>
      <c r="C35" s="174" t="s">
        <v>29</v>
      </c>
      <c r="D35" s="173"/>
      <c r="E35" s="173"/>
    </row>
    <row r="36" spans="1:5" ht="47.25" x14ac:dyDescent="0.25">
      <c r="A36" s="137" t="s">
        <v>97</v>
      </c>
      <c r="B36" s="175" t="s">
        <v>635</v>
      </c>
      <c r="C36" s="174" t="s">
        <v>29</v>
      </c>
      <c r="D36" s="173"/>
      <c r="E36" s="173"/>
    </row>
    <row r="37" spans="1:5" ht="47.25" x14ac:dyDescent="0.25">
      <c r="A37" s="137" t="s">
        <v>98</v>
      </c>
      <c r="B37" s="175" t="s">
        <v>701</v>
      </c>
      <c r="C37" s="174" t="s">
        <v>29</v>
      </c>
      <c r="D37" s="173"/>
      <c r="E37" s="173"/>
    </row>
    <row r="38" spans="1:5" x14ac:dyDescent="0.25">
      <c r="A38" s="161"/>
      <c r="B38" s="165"/>
      <c r="C38" s="172"/>
      <c r="D38" s="170"/>
      <c r="E38" s="158"/>
    </row>
    <row r="39" spans="1:5" x14ac:dyDescent="0.25">
      <c r="A39" s="171" t="s">
        <v>500</v>
      </c>
      <c r="B39" s="160" t="s">
        <v>40</v>
      </c>
      <c r="C39" s="160"/>
      <c r="D39" s="159"/>
      <c r="E39" s="158"/>
    </row>
    <row r="40" spans="1:5" x14ac:dyDescent="0.25">
      <c r="A40" s="169" t="s">
        <v>502</v>
      </c>
      <c r="B40" s="168" t="s">
        <v>451</v>
      </c>
      <c r="C40" s="167" t="s">
        <v>6</v>
      </c>
      <c r="D40" s="170"/>
      <c r="E40" s="166"/>
    </row>
    <row r="41" spans="1:5" x14ac:dyDescent="0.25">
      <c r="A41" s="169" t="s">
        <v>104</v>
      </c>
      <c r="B41" s="168" t="s">
        <v>459</v>
      </c>
      <c r="C41" s="167" t="s">
        <v>27</v>
      </c>
      <c r="D41" s="163"/>
      <c r="E41" s="166"/>
    </row>
    <row r="42" spans="1:5" x14ac:dyDescent="0.25">
      <c r="A42" s="161"/>
      <c r="B42" s="165"/>
      <c r="C42" s="160"/>
      <c r="D42" s="159"/>
      <c r="E42" s="158"/>
    </row>
    <row r="43" spans="1:5" x14ac:dyDescent="0.25">
      <c r="A43" s="137"/>
      <c r="B43" s="164"/>
      <c r="C43" s="137"/>
      <c r="D43" s="163"/>
      <c r="E43" s="162"/>
    </row>
    <row r="44" spans="1:5" x14ac:dyDescent="0.25">
      <c r="A44" s="161"/>
      <c r="B44" s="160"/>
      <c r="C44" s="160"/>
      <c r="D44" s="159"/>
      <c r="E44" s="158"/>
    </row>
  </sheetData>
  <mergeCells count="3">
    <mergeCell ref="A1:E1"/>
    <mergeCell ref="A2:E2"/>
    <mergeCell ref="A3:E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2"/>
  <sheetViews>
    <sheetView topLeftCell="A55" workbookViewId="0">
      <selection activeCell="B29" sqref="B29:D29"/>
    </sheetView>
  </sheetViews>
  <sheetFormatPr baseColWidth="10" defaultRowHeight="12.75" x14ac:dyDescent="0.2"/>
  <cols>
    <col min="1" max="1" width="4.140625" customWidth="1"/>
    <col min="2" max="2" width="42" customWidth="1"/>
    <col min="3" max="3" width="7.42578125" customWidth="1"/>
    <col min="4" max="4" width="15.5703125" style="268" customWidth="1"/>
    <col min="5" max="5" width="22" style="268" customWidth="1"/>
  </cols>
  <sheetData>
    <row r="1" spans="1:5" ht="15.75" x14ac:dyDescent="0.25">
      <c r="A1" s="104"/>
      <c r="B1" s="105"/>
      <c r="C1" s="104"/>
      <c r="D1" s="269"/>
      <c r="E1" s="269"/>
    </row>
    <row r="2" spans="1:5" ht="15.75" customHeight="1" x14ac:dyDescent="0.2">
      <c r="A2" s="287" t="s">
        <v>649</v>
      </c>
      <c r="B2" s="287"/>
      <c r="C2" s="287"/>
      <c r="D2" s="287"/>
      <c r="E2" s="287"/>
    </row>
    <row r="3" spans="1:5" ht="15.75" x14ac:dyDescent="0.25">
      <c r="A3" s="299" t="s">
        <v>602</v>
      </c>
      <c r="B3" s="299"/>
      <c r="C3" s="299"/>
      <c r="D3" s="299"/>
      <c r="E3" s="299"/>
    </row>
    <row r="4" spans="1:5" ht="15" customHeight="1" x14ac:dyDescent="0.25">
      <c r="A4" s="106" t="s">
        <v>0</v>
      </c>
      <c r="B4" s="276" t="s">
        <v>163</v>
      </c>
      <c r="C4" s="106" t="s">
        <v>64</v>
      </c>
      <c r="D4" s="188" t="s">
        <v>722</v>
      </c>
      <c r="E4" s="188" t="s">
        <v>721</v>
      </c>
    </row>
    <row r="5" spans="1:5" ht="15.75" x14ac:dyDescent="0.25">
      <c r="A5" s="108" t="s">
        <v>66</v>
      </c>
      <c r="B5" s="293" t="s">
        <v>196</v>
      </c>
      <c r="C5" s="294"/>
      <c r="D5" s="295"/>
      <c r="E5" s="271"/>
    </row>
    <row r="6" spans="1:5" ht="15.75" x14ac:dyDescent="0.25">
      <c r="A6" s="108" t="s">
        <v>197</v>
      </c>
      <c r="B6" s="277" t="s">
        <v>198</v>
      </c>
      <c r="C6" s="108" t="s">
        <v>75</v>
      </c>
      <c r="D6" s="271"/>
      <c r="E6" s="271"/>
    </row>
    <row r="7" spans="1:5" ht="15.75" x14ac:dyDescent="0.25">
      <c r="A7" s="108" t="s">
        <v>199</v>
      </c>
      <c r="B7" s="277" t="s">
        <v>200</v>
      </c>
      <c r="C7" s="108" t="s">
        <v>75</v>
      </c>
      <c r="D7" s="271"/>
      <c r="E7" s="271"/>
    </row>
    <row r="8" spans="1:5" ht="15.75" x14ac:dyDescent="0.25">
      <c r="A8" s="108" t="s">
        <v>201</v>
      </c>
      <c r="B8" s="277" t="s">
        <v>202</v>
      </c>
      <c r="C8" s="108" t="s">
        <v>75</v>
      </c>
      <c r="D8" s="271"/>
      <c r="E8" s="271"/>
    </row>
    <row r="9" spans="1:5" ht="15.75" x14ac:dyDescent="0.25">
      <c r="A9" s="108" t="s">
        <v>203</v>
      </c>
      <c r="B9" s="277" t="s">
        <v>204</v>
      </c>
      <c r="C9" s="108" t="s">
        <v>75</v>
      </c>
      <c r="D9" s="271"/>
      <c r="E9" s="271"/>
    </row>
    <row r="10" spans="1:5" ht="15.75" x14ac:dyDescent="0.25">
      <c r="A10" s="108" t="s">
        <v>205</v>
      </c>
      <c r="B10" s="277" t="s">
        <v>206</v>
      </c>
      <c r="C10" s="108" t="s">
        <v>166</v>
      </c>
      <c r="D10" s="271"/>
      <c r="E10" s="271"/>
    </row>
    <row r="11" spans="1:5" ht="15.75" x14ac:dyDescent="0.25">
      <c r="A11" s="108" t="s">
        <v>207</v>
      </c>
      <c r="B11" s="278" t="s">
        <v>208</v>
      </c>
      <c r="C11" s="108" t="s">
        <v>166</v>
      </c>
      <c r="D11" s="271"/>
      <c r="E11" s="271"/>
    </row>
    <row r="12" spans="1:5" ht="15.75" x14ac:dyDescent="0.25">
      <c r="A12" s="108" t="s">
        <v>209</v>
      </c>
      <c r="B12" s="291" t="s">
        <v>210</v>
      </c>
      <c r="C12" s="292"/>
      <c r="D12" s="296"/>
      <c r="E12" s="271"/>
    </row>
    <row r="13" spans="1:5" ht="15.75" x14ac:dyDescent="0.25">
      <c r="A13" s="108" t="s">
        <v>211</v>
      </c>
      <c r="B13" s="277" t="s">
        <v>212</v>
      </c>
      <c r="C13" s="108" t="s">
        <v>75</v>
      </c>
      <c r="D13" s="271"/>
      <c r="E13" s="271"/>
    </row>
    <row r="14" spans="1:5" ht="15.75" x14ac:dyDescent="0.25">
      <c r="A14" s="108" t="s">
        <v>213</v>
      </c>
      <c r="B14" s="277" t="s">
        <v>214</v>
      </c>
      <c r="C14" s="108" t="s">
        <v>75</v>
      </c>
      <c r="D14" s="271"/>
      <c r="E14" s="271"/>
    </row>
    <row r="15" spans="1:5" ht="15.75" x14ac:dyDescent="0.25">
      <c r="A15" s="108" t="s">
        <v>215</v>
      </c>
      <c r="B15" s="277" t="s">
        <v>216</v>
      </c>
      <c r="C15" s="108" t="s">
        <v>29</v>
      </c>
      <c r="D15" s="271"/>
      <c r="E15" s="271"/>
    </row>
    <row r="16" spans="1:5" ht="31.5" x14ac:dyDescent="0.25">
      <c r="A16" s="108" t="s">
        <v>217</v>
      </c>
      <c r="B16" s="110" t="s">
        <v>218</v>
      </c>
      <c r="C16" s="108" t="s">
        <v>29</v>
      </c>
      <c r="D16" s="271"/>
      <c r="E16" s="271"/>
    </row>
    <row r="17" spans="1:5" ht="15.75" x14ac:dyDescent="0.25">
      <c r="A17" s="108" t="s">
        <v>219</v>
      </c>
      <c r="B17" s="277" t="s">
        <v>220</v>
      </c>
      <c r="C17" s="108" t="s">
        <v>25</v>
      </c>
      <c r="D17" s="271"/>
      <c r="E17" s="271"/>
    </row>
    <row r="18" spans="1:5" ht="15.75" x14ac:dyDescent="0.25">
      <c r="A18" s="108" t="s">
        <v>221</v>
      </c>
      <c r="B18" s="277" t="s">
        <v>222</v>
      </c>
      <c r="C18" s="108" t="s">
        <v>166</v>
      </c>
      <c r="D18" s="271"/>
      <c r="E18" s="271"/>
    </row>
    <row r="19" spans="1:5" ht="15.75" x14ac:dyDescent="0.25">
      <c r="A19" s="108" t="s">
        <v>223</v>
      </c>
      <c r="B19" s="277" t="s">
        <v>224</v>
      </c>
      <c r="C19" s="108" t="s">
        <v>75</v>
      </c>
      <c r="D19" s="271"/>
      <c r="E19" s="271"/>
    </row>
    <row r="20" spans="1:5" ht="15.75" x14ac:dyDescent="0.25">
      <c r="A20" s="108" t="s">
        <v>225</v>
      </c>
      <c r="B20" s="277" t="s">
        <v>226</v>
      </c>
      <c r="C20" s="108" t="s">
        <v>166</v>
      </c>
      <c r="D20" s="271"/>
      <c r="E20" s="271"/>
    </row>
    <row r="21" spans="1:5" ht="15.75" x14ac:dyDescent="0.25">
      <c r="A21" s="108" t="s">
        <v>227</v>
      </c>
      <c r="B21" s="277" t="s">
        <v>228</v>
      </c>
      <c r="C21" s="108" t="s">
        <v>166</v>
      </c>
      <c r="D21" s="271"/>
      <c r="E21" s="271"/>
    </row>
    <row r="22" spans="1:5" ht="15.75" x14ac:dyDescent="0.25">
      <c r="A22" s="108" t="s">
        <v>229</v>
      </c>
      <c r="B22" s="277" t="s">
        <v>230</v>
      </c>
      <c r="C22" s="108" t="s">
        <v>75</v>
      </c>
      <c r="D22" s="271"/>
      <c r="E22" s="271"/>
    </row>
    <row r="23" spans="1:5" ht="15.75" x14ac:dyDescent="0.25">
      <c r="A23" s="108" t="s">
        <v>231</v>
      </c>
      <c r="B23" s="277" t="s">
        <v>232</v>
      </c>
      <c r="C23" s="108" t="s">
        <v>29</v>
      </c>
      <c r="D23" s="271"/>
      <c r="E23" s="271"/>
    </row>
    <row r="24" spans="1:5" ht="15.75" x14ac:dyDescent="0.25">
      <c r="A24" s="108" t="s">
        <v>233</v>
      </c>
      <c r="B24" s="277" t="s">
        <v>234</v>
      </c>
      <c r="C24" s="108" t="s">
        <v>166</v>
      </c>
      <c r="D24" s="271"/>
      <c r="E24" s="271"/>
    </row>
    <row r="25" spans="1:5" ht="15.75" x14ac:dyDescent="0.25">
      <c r="A25" s="108" t="s">
        <v>235</v>
      </c>
      <c r="B25" s="277" t="s">
        <v>236</v>
      </c>
      <c r="C25" s="108" t="s">
        <v>29</v>
      </c>
      <c r="D25" s="271"/>
      <c r="E25" s="271"/>
    </row>
    <row r="26" spans="1:5" ht="15.75" x14ac:dyDescent="0.25">
      <c r="A26" s="108" t="s">
        <v>237</v>
      </c>
      <c r="B26" s="277" t="s">
        <v>238</v>
      </c>
      <c r="C26" s="108" t="s">
        <v>75</v>
      </c>
      <c r="D26" s="271"/>
      <c r="E26" s="271"/>
    </row>
    <row r="27" spans="1:5" ht="15.75" x14ac:dyDescent="0.25">
      <c r="A27" s="108"/>
      <c r="B27" s="276" t="s">
        <v>322</v>
      </c>
      <c r="C27" s="291"/>
      <c r="D27" s="296"/>
      <c r="E27" s="270"/>
    </row>
    <row r="28" spans="1:5" ht="15.75" x14ac:dyDescent="0.25">
      <c r="A28" s="107"/>
      <c r="B28" s="111"/>
      <c r="C28" s="109"/>
      <c r="D28" s="272"/>
      <c r="E28" s="272"/>
    </row>
    <row r="29" spans="1:5" ht="15.75" x14ac:dyDescent="0.25">
      <c r="A29" s="108" t="s">
        <v>239</v>
      </c>
      <c r="B29" s="297"/>
      <c r="C29" s="298"/>
      <c r="D29" s="298"/>
      <c r="E29" s="274"/>
    </row>
    <row r="30" spans="1:5" ht="15.75" x14ac:dyDescent="0.25">
      <c r="A30" s="108" t="s">
        <v>66</v>
      </c>
      <c r="B30" s="297" t="s">
        <v>196</v>
      </c>
      <c r="C30" s="298"/>
      <c r="D30" s="300"/>
      <c r="E30" s="271"/>
    </row>
    <row r="31" spans="1:5" ht="15.75" x14ac:dyDescent="0.25">
      <c r="A31" s="108" t="s">
        <v>197</v>
      </c>
      <c r="B31" s="277" t="s">
        <v>198</v>
      </c>
      <c r="C31" s="108" t="s">
        <v>75</v>
      </c>
      <c r="D31" s="271"/>
      <c r="E31" s="271"/>
    </row>
    <row r="32" spans="1:5" ht="15.75" x14ac:dyDescent="0.25">
      <c r="A32" s="108" t="s">
        <v>199</v>
      </c>
      <c r="B32" s="277" t="s">
        <v>240</v>
      </c>
      <c r="C32" s="108" t="s">
        <v>75</v>
      </c>
      <c r="D32" s="271"/>
      <c r="E32" s="271"/>
    </row>
    <row r="33" spans="1:5" ht="15.75" x14ac:dyDescent="0.25">
      <c r="A33" s="108" t="s">
        <v>201</v>
      </c>
      <c r="B33" s="112" t="s">
        <v>241</v>
      </c>
      <c r="C33" s="108" t="s">
        <v>166</v>
      </c>
      <c r="D33" s="271"/>
      <c r="E33" s="271"/>
    </row>
    <row r="34" spans="1:5" ht="15.75" x14ac:dyDescent="0.25">
      <c r="A34" s="108" t="s">
        <v>203</v>
      </c>
      <c r="B34" s="277" t="s">
        <v>200</v>
      </c>
      <c r="C34" s="108" t="s">
        <v>75</v>
      </c>
      <c r="D34" s="271"/>
      <c r="E34" s="271"/>
    </row>
    <row r="35" spans="1:5" ht="15.75" x14ac:dyDescent="0.25">
      <c r="A35" s="108" t="s">
        <v>205</v>
      </c>
      <c r="B35" s="277" t="s">
        <v>202</v>
      </c>
      <c r="C35" s="108" t="s">
        <v>75</v>
      </c>
      <c r="D35" s="271"/>
      <c r="E35" s="271"/>
    </row>
    <row r="36" spans="1:5" ht="15.75" x14ac:dyDescent="0.25">
      <c r="A36" s="108" t="s">
        <v>207</v>
      </c>
      <c r="B36" s="277" t="s">
        <v>204</v>
      </c>
      <c r="C36" s="108" t="s">
        <v>75</v>
      </c>
      <c r="D36" s="271"/>
      <c r="E36" s="271"/>
    </row>
    <row r="37" spans="1:5" ht="15.75" x14ac:dyDescent="0.25">
      <c r="A37" s="108" t="s">
        <v>242</v>
      </c>
      <c r="B37" s="277" t="s">
        <v>206</v>
      </c>
      <c r="C37" s="108" t="s">
        <v>166</v>
      </c>
      <c r="D37" s="271"/>
      <c r="E37" s="271"/>
    </row>
    <row r="38" spans="1:5" ht="15.75" x14ac:dyDescent="0.25">
      <c r="A38" s="108" t="s">
        <v>243</v>
      </c>
      <c r="B38" s="278" t="s">
        <v>208</v>
      </c>
      <c r="C38" s="108" t="s">
        <v>166</v>
      </c>
      <c r="D38" s="271"/>
      <c r="E38" s="271"/>
    </row>
    <row r="39" spans="1:5" ht="15.75" x14ac:dyDescent="0.25">
      <c r="A39" s="108" t="s">
        <v>209</v>
      </c>
      <c r="B39" s="297" t="s">
        <v>210</v>
      </c>
      <c r="C39" s="298"/>
      <c r="D39" s="300"/>
      <c r="E39" s="271"/>
    </row>
    <row r="40" spans="1:5" ht="15.75" x14ac:dyDescent="0.25">
      <c r="A40" s="108" t="s">
        <v>244</v>
      </c>
      <c r="B40" s="107" t="s">
        <v>245</v>
      </c>
      <c r="C40" s="108" t="s">
        <v>75</v>
      </c>
      <c r="D40" s="267"/>
      <c r="E40" s="271"/>
    </row>
    <row r="41" spans="1:5" ht="15.75" x14ac:dyDescent="0.25">
      <c r="A41" s="108" t="s">
        <v>246</v>
      </c>
      <c r="B41" s="277" t="s">
        <v>212</v>
      </c>
      <c r="C41" s="108" t="s">
        <v>75</v>
      </c>
      <c r="D41" s="271"/>
      <c r="E41" s="271"/>
    </row>
    <row r="42" spans="1:5" ht="15.75" x14ac:dyDescent="0.25">
      <c r="A42" s="108" t="s">
        <v>247</v>
      </c>
      <c r="B42" s="277" t="s">
        <v>318</v>
      </c>
      <c r="C42" s="108" t="s">
        <v>75</v>
      </c>
      <c r="D42" s="271"/>
      <c r="E42" s="271"/>
    </row>
    <row r="43" spans="1:5" ht="15.75" x14ac:dyDescent="0.25">
      <c r="A43" s="108" t="s">
        <v>248</v>
      </c>
      <c r="B43" s="277" t="s">
        <v>249</v>
      </c>
      <c r="C43" s="108" t="s">
        <v>166</v>
      </c>
      <c r="D43" s="271"/>
      <c r="E43" s="271"/>
    </row>
    <row r="44" spans="1:5" ht="15.75" x14ac:dyDescent="0.25">
      <c r="A44" s="108" t="s">
        <v>250</v>
      </c>
      <c r="B44" s="277" t="s">
        <v>214</v>
      </c>
      <c r="C44" s="108" t="s">
        <v>75</v>
      </c>
      <c r="D44" s="271"/>
      <c r="E44" s="271"/>
    </row>
    <row r="45" spans="1:5" ht="31.5" x14ac:dyDescent="0.25">
      <c r="A45" s="108" t="s">
        <v>251</v>
      </c>
      <c r="B45" s="110" t="s">
        <v>218</v>
      </c>
      <c r="C45" s="108" t="s">
        <v>29</v>
      </c>
      <c r="D45" s="271"/>
      <c r="E45" s="271"/>
    </row>
    <row r="46" spans="1:5" ht="15.75" x14ac:dyDescent="0.25">
      <c r="A46" s="108" t="s">
        <v>252</v>
      </c>
      <c r="B46" s="277" t="s">
        <v>220</v>
      </c>
      <c r="C46" s="108" t="s">
        <v>25</v>
      </c>
      <c r="D46" s="271"/>
      <c r="E46" s="271"/>
    </row>
    <row r="47" spans="1:5" ht="15.75" x14ac:dyDescent="0.25">
      <c r="A47" s="108" t="s">
        <v>253</v>
      </c>
      <c r="B47" s="277" t="s">
        <v>222</v>
      </c>
      <c r="C47" s="108" t="s">
        <v>166</v>
      </c>
      <c r="D47" s="271"/>
      <c r="E47" s="271"/>
    </row>
    <row r="48" spans="1:5" ht="15.75" x14ac:dyDescent="0.25">
      <c r="A48" s="108" t="s">
        <v>254</v>
      </c>
      <c r="B48" s="277" t="s">
        <v>224</v>
      </c>
      <c r="C48" s="108" t="s">
        <v>75</v>
      </c>
      <c r="D48" s="271"/>
      <c r="E48" s="271"/>
    </row>
    <row r="49" spans="1:5" ht="15.75" x14ac:dyDescent="0.25">
      <c r="A49" s="108" t="s">
        <v>255</v>
      </c>
      <c r="B49" s="277" t="s">
        <v>226</v>
      </c>
      <c r="C49" s="108" t="s">
        <v>166</v>
      </c>
      <c r="D49" s="271"/>
      <c r="E49" s="271"/>
    </row>
    <row r="50" spans="1:5" ht="15.75" x14ac:dyDescent="0.25">
      <c r="A50" s="108" t="s">
        <v>227</v>
      </c>
      <c r="B50" s="277" t="s">
        <v>228</v>
      </c>
      <c r="C50" s="108" t="s">
        <v>166</v>
      </c>
      <c r="D50" s="271"/>
      <c r="E50" s="271"/>
    </row>
    <row r="51" spans="1:5" ht="15.75" x14ac:dyDescent="0.25">
      <c r="A51" s="108" t="s">
        <v>256</v>
      </c>
      <c r="B51" s="277" t="s">
        <v>230</v>
      </c>
      <c r="C51" s="108" t="s">
        <v>75</v>
      </c>
      <c r="D51" s="271"/>
      <c r="E51" s="271"/>
    </row>
    <row r="52" spans="1:5" ht="15.75" x14ac:dyDescent="0.25">
      <c r="A52" s="108" t="s">
        <v>257</v>
      </c>
      <c r="B52" s="277" t="s">
        <v>232</v>
      </c>
      <c r="C52" s="108" t="s">
        <v>29</v>
      </c>
      <c r="D52" s="271"/>
      <c r="E52" s="271"/>
    </row>
    <row r="53" spans="1:5" ht="15.75" x14ac:dyDescent="0.25">
      <c r="A53" s="108" t="s">
        <v>258</v>
      </c>
      <c r="B53" s="277" t="s">
        <v>702</v>
      </c>
      <c r="C53" s="108" t="s">
        <v>29</v>
      </c>
      <c r="D53" s="271"/>
      <c r="E53" s="271"/>
    </row>
    <row r="54" spans="1:5" ht="15.75" x14ac:dyDescent="0.25">
      <c r="A54" s="108" t="s">
        <v>259</v>
      </c>
      <c r="B54" s="277" t="s">
        <v>703</v>
      </c>
      <c r="C54" s="108" t="s">
        <v>29</v>
      </c>
      <c r="D54" s="271"/>
      <c r="E54" s="271"/>
    </row>
    <row r="55" spans="1:5" ht="15.75" x14ac:dyDescent="0.25">
      <c r="A55" s="108" t="s">
        <v>260</v>
      </c>
      <c r="B55" s="277" t="s">
        <v>261</v>
      </c>
      <c r="C55" s="108" t="s">
        <v>75</v>
      </c>
      <c r="D55" s="271"/>
      <c r="E55" s="271"/>
    </row>
    <row r="56" spans="1:5" ht="15.75" x14ac:dyDescent="0.25">
      <c r="A56" s="108" t="s">
        <v>262</v>
      </c>
      <c r="B56" s="277" t="s">
        <v>263</v>
      </c>
      <c r="C56" s="108" t="s">
        <v>29</v>
      </c>
      <c r="D56" s="271"/>
      <c r="E56" s="271"/>
    </row>
    <row r="57" spans="1:5" ht="15.75" x14ac:dyDescent="0.25">
      <c r="A57" s="108" t="s">
        <v>264</v>
      </c>
      <c r="B57" s="277" t="s">
        <v>265</v>
      </c>
      <c r="C57" s="108" t="s">
        <v>75</v>
      </c>
      <c r="D57" s="271"/>
      <c r="E57" s="271"/>
    </row>
    <row r="58" spans="1:5" ht="15.75" x14ac:dyDescent="0.25">
      <c r="A58" s="108" t="s">
        <v>266</v>
      </c>
      <c r="B58" s="277" t="s">
        <v>238</v>
      </c>
      <c r="C58" s="108" t="s">
        <v>75</v>
      </c>
      <c r="D58" s="271"/>
      <c r="E58" s="271"/>
    </row>
    <row r="59" spans="1:5" ht="15.75" x14ac:dyDescent="0.25">
      <c r="A59" s="108"/>
      <c r="B59" s="276" t="s">
        <v>267</v>
      </c>
      <c r="C59" s="291"/>
      <c r="D59" s="296"/>
      <c r="E59" s="270"/>
    </row>
    <row r="60" spans="1:5" ht="15.75" x14ac:dyDescent="0.25">
      <c r="A60" s="291"/>
      <c r="B60" s="292"/>
      <c r="C60" s="292"/>
      <c r="D60" s="292"/>
      <c r="E60" s="292"/>
    </row>
    <row r="61" spans="1:5" ht="18" x14ac:dyDescent="0.25">
      <c r="A61" s="108"/>
      <c r="B61" s="278" t="s">
        <v>268</v>
      </c>
      <c r="C61" s="109"/>
      <c r="D61" s="273"/>
      <c r="E61" s="275"/>
    </row>
    <row r="62" spans="1:5" ht="15.75" x14ac:dyDescent="0.25">
      <c r="A62" s="109"/>
      <c r="B62" s="111"/>
      <c r="C62" s="109"/>
      <c r="D62" s="272"/>
      <c r="E62" s="272"/>
    </row>
  </sheetData>
  <mergeCells count="10">
    <mergeCell ref="A3:E3"/>
    <mergeCell ref="B30:D30"/>
    <mergeCell ref="B39:D39"/>
    <mergeCell ref="C59:D59"/>
    <mergeCell ref="A2:E2"/>
    <mergeCell ref="A60:E60"/>
    <mergeCell ref="B5:D5"/>
    <mergeCell ref="B12:D12"/>
    <mergeCell ref="C27:D27"/>
    <mergeCell ref="B29:D29"/>
  </mergeCells>
  <pageMargins left="0.7" right="0.7" top="0.75" bottom="0.75" header="0.3" footer="0.3"/>
  <pageSetup paperSize="9" orientation="portrait" horizontalDpi="4294967292"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81893-90D6-49AC-B7E2-1A5A5E27DDA9}">
  <dimension ref="A1:N109"/>
  <sheetViews>
    <sheetView topLeftCell="A97" workbookViewId="0">
      <selection activeCell="B109" sqref="B109"/>
    </sheetView>
  </sheetViews>
  <sheetFormatPr baseColWidth="10" defaultColWidth="11.5703125" defaultRowHeight="15" x14ac:dyDescent="0.25"/>
  <cols>
    <col min="1" max="1" width="4.28515625" style="68" customWidth="1"/>
    <col min="2" max="2" width="43.7109375" style="68" customWidth="1"/>
    <col min="3" max="3" width="5" style="68" customWidth="1"/>
    <col min="4" max="4" width="16.140625" style="68" customWidth="1"/>
    <col min="5" max="5" width="26.7109375" style="68" customWidth="1"/>
    <col min="6" max="13" width="11.5703125" style="68" hidden="1" customWidth="1"/>
    <col min="14" max="16384" width="11.5703125" style="68"/>
  </cols>
  <sheetData>
    <row r="1" spans="1:13" ht="15.75" x14ac:dyDescent="0.25">
      <c r="A1" s="301"/>
      <c r="B1" s="301"/>
      <c r="C1" s="301"/>
      <c r="D1" s="301"/>
      <c r="E1" s="301"/>
    </row>
    <row r="2" spans="1:13" ht="15.75" customHeight="1" x14ac:dyDescent="0.25">
      <c r="A2" s="287" t="s">
        <v>649</v>
      </c>
      <c r="B2" s="287"/>
      <c r="C2" s="287"/>
      <c r="D2" s="287"/>
      <c r="E2" s="287"/>
    </row>
    <row r="3" spans="1:13" ht="15.75" x14ac:dyDescent="0.25">
      <c r="A3" s="301" t="s">
        <v>603</v>
      </c>
      <c r="B3" s="301"/>
      <c r="C3" s="301"/>
      <c r="D3" s="301"/>
      <c r="E3" s="301"/>
    </row>
    <row r="5" spans="1:13" ht="20.25" customHeight="1" x14ac:dyDescent="0.25">
      <c r="A5" s="69" t="s">
        <v>62</v>
      </c>
      <c r="B5" s="69" t="s">
        <v>280</v>
      </c>
      <c r="C5" s="69" t="s">
        <v>64</v>
      </c>
      <c r="D5" s="188" t="s">
        <v>724</v>
      </c>
      <c r="E5" s="188" t="s">
        <v>723</v>
      </c>
    </row>
    <row r="6" spans="1:13" ht="15.75" x14ac:dyDescent="0.25">
      <c r="A6" s="69" t="s">
        <v>3</v>
      </c>
      <c r="B6" s="40" t="s">
        <v>65</v>
      </c>
      <c r="C6" s="28"/>
      <c r="D6" s="27"/>
      <c r="E6" s="27"/>
    </row>
    <row r="7" spans="1:13" ht="15.75" x14ac:dyDescent="0.25">
      <c r="A7" s="28" t="s">
        <v>66</v>
      </c>
      <c r="B7" s="71" t="s">
        <v>327</v>
      </c>
      <c r="C7" s="28" t="s">
        <v>27</v>
      </c>
      <c r="D7" s="72"/>
      <c r="E7" s="72"/>
    </row>
    <row r="8" spans="1:13" ht="63" x14ac:dyDescent="0.25">
      <c r="A8" s="28" t="s">
        <v>67</v>
      </c>
      <c r="B8" s="31" t="s">
        <v>328</v>
      </c>
      <c r="C8" s="28" t="s">
        <v>6</v>
      </c>
      <c r="D8" s="73"/>
      <c r="E8" s="73"/>
    </row>
    <row r="9" spans="1:13" ht="15.75" x14ac:dyDescent="0.25">
      <c r="A9" s="28" t="s">
        <v>68</v>
      </c>
      <c r="B9" s="71" t="s">
        <v>10</v>
      </c>
      <c r="C9" s="28" t="s">
        <v>11</v>
      </c>
      <c r="D9" s="73"/>
      <c r="E9" s="72"/>
    </row>
    <row r="10" spans="1:13" ht="15.75" x14ac:dyDescent="0.25">
      <c r="A10" s="28" t="s">
        <v>69</v>
      </c>
      <c r="B10" s="71" t="s">
        <v>329</v>
      </c>
      <c r="C10" s="28" t="s">
        <v>11</v>
      </c>
      <c r="D10" s="73"/>
      <c r="E10" s="72"/>
      <c r="G10" s="74" t="s">
        <v>515</v>
      </c>
      <c r="H10" s="74" t="s">
        <v>515</v>
      </c>
      <c r="J10" s="68">
        <v>3</v>
      </c>
    </row>
    <row r="11" spans="1:13" ht="15.75" x14ac:dyDescent="0.25">
      <c r="A11" s="28" t="s">
        <v>70</v>
      </c>
      <c r="B11" s="71" t="s">
        <v>12</v>
      </c>
      <c r="C11" s="28" t="s">
        <v>11</v>
      </c>
      <c r="D11" s="73"/>
      <c r="E11" s="72"/>
      <c r="G11" s="74"/>
      <c r="H11" s="68">
        <f>10.8+13.3+13.3+10.25</f>
        <v>47.650000000000006</v>
      </c>
    </row>
    <row r="12" spans="1:13" ht="15.75" x14ac:dyDescent="0.25">
      <c r="A12" s="28" t="s">
        <v>279</v>
      </c>
      <c r="B12" s="71" t="s">
        <v>13</v>
      </c>
      <c r="C12" s="28" t="s">
        <v>11</v>
      </c>
      <c r="D12" s="73"/>
      <c r="E12" s="72"/>
    </row>
    <row r="13" spans="1:13" ht="15.75" x14ac:dyDescent="0.25">
      <c r="A13" s="28"/>
      <c r="B13" s="75"/>
      <c r="C13" s="28"/>
      <c r="D13" s="27"/>
      <c r="E13" s="76"/>
      <c r="G13" s="74" t="s">
        <v>330</v>
      </c>
      <c r="H13" s="74" t="s">
        <v>331</v>
      </c>
      <c r="I13" s="74" t="s">
        <v>332</v>
      </c>
      <c r="J13" s="74" t="s">
        <v>333</v>
      </c>
    </row>
    <row r="14" spans="1:13" ht="15.75" x14ac:dyDescent="0.25">
      <c r="A14" s="69" t="s">
        <v>8</v>
      </c>
      <c r="B14" s="40" t="s">
        <v>334</v>
      </c>
      <c r="C14" s="28"/>
      <c r="D14" s="27"/>
      <c r="E14" s="27"/>
      <c r="G14" s="74">
        <f>28+14.88+12.8+14.23+9.9+13.2</f>
        <v>93.010000000000019</v>
      </c>
      <c r="H14" s="74">
        <f>22+15.7+14.4+24.9+12.6+14.6</f>
        <v>104.19999999999999</v>
      </c>
      <c r="I14" s="74">
        <v>11.6</v>
      </c>
      <c r="J14" s="74">
        <v>15.6</v>
      </c>
    </row>
    <row r="15" spans="1:13" ht="31.5" x14ac:dyDescent="0.25">
      <c r="A15" s="28" t="s">
        <v>72</v>
      </c>
      <c r="B15" s="43" t="s">
        <v>335</v>
      </c>
      <c r="C15" s="28" t="s">
        <v>11</v>
      </c>
      <c r="D15" s="73"/>
      <c r="E15" s="73"/>
      <c r="G15" s="74">
        <f>+G14+I14</f>
        <v>104.61000000000001</v>
      </c>
      <c r="H15" s="74"/>
      <c r="K15" s="68">
        <f>+H14+J14</f>
        <v>119.79999999999998</v>
      </c>
      <c r="M15" s="68">
        <f>7.35+6+4.95+9.15+7.5+3.45+3.35</f>
        <v>41.750000000000007</v>
      </c>
    </row>
    <row r="16" spans="1:13" ht="31.5" x14ac:dyDescent="0.25">
      <c r="A16" s="28" t="s">
        <v>73</v>
      </c>
      <c r="B16" s="43" t="s">
        <v>516</v>
      </c>
      <c r="C16" s="28" t="s">
        <v>337</v>
      </c>
      <c r="D16" s="73"/>
      <c r="E16" s="73"/>
      <c r="G16" s="74"/>
      <c r="H16" s="74"/>
    </row>
    <row r="17" spans="1:9" ht="31.5" x14ac:dyDescent="0.25">
      <c r="A17" s="28" t="s">
        <v>74</v>
      </c>
      <c r="B17" s="43" t="s">
        <v>338</v>
      </c>
      <c r="C17" s="28" t="s">
        <v>11</v>
      </c>
      <c r="D17" s="73"/>
      <c r="E17" s="73"/>
      <c r="G17" s="74"/>
      <c r="H17" s="74"/>
    </row>
    <row r="18" spans="1:9" ht="15.75" x14ac:dyDescent="0.25">
      <c r="A18" s="28" t="s">
        <v>76</v>
      </c>
      <c r="B18" s="77" t="s">
        <v>339</v>
      </c>
      <c r="C18" s="28" t="s">
        <v>11</v>
      </c>
      <c r="D18" s="73"/>
      <c r="E18" s="73"/>
      <c r="G18" s="74"/>
      <c r="H18" s="74"/>
    </row>
    <row r="19" spans="1:9" ht="15.75" x14ac:dyDescent="0.25">
      <c r="A19" s="28" t="s">
        <v>77</v>
      </c>
      <c r="B19" s="77" t="s">
        <v>343</v>
      </c>
      <c r="C19" s="28" t="s">
        <v>11</v>
      </c>
      <c r="D19" s="73"/>
      <c r="E19" s="73"/>
      <c r="G19" s="74" t="s">
        <v>340</v>
      </c>
      <c r="H19" s="74" t="s">
        <v>341</v>
      </c>
      <c r="I19" s="68" t="s">
        <v>342</v>
      </c>
    </row>
    <row r="20" spans="1:9" ht="15.75" x14ac:dyDescent="0.25">
      <c r="A20" s="28" t="s">
        <v>78</v>
      </c>
      <c r="B20" s="77" t="s">
        <v>344</v>
      </c>
      <c r="C20" s="28" t="s">
        <v>75</v>
      </c>
      <c r="D20" s="73"/>
      <c r="E20" s="73"/>
      <c r="G20" s="74">
        <f>7.9+7.3+3.5+3.6+3.6+8.9+13.25+13.25+7.45+8.95</f>
        <v>77.7</v>
      </c>
      <c r="H20" s="74">
        <v>122.15</v>
      </c>
      <c r="I20" s="68">
        <v>4.9400000000000004</v>
      </c>
    </row>
    <row r="21" spans="1:9" ht="15.75" x14ac:dyDescent="0.25">
      <c r="A21" s="28" t="s">
        <v>345</v>
      </c>
      <c r="B21" s="77" t="s">
        <v>346</v>
      </c>
      <c r="C21" s="28" t="s">
        <v>11</v>
      </c>
      <c r="D21" s="73"/>
      <c r="E21" s="73"/>
      <c r="G21" s="74"/>
      <c r="H21" s="74"/>
    </row>
    <row r="22" spans="1:9" ht="15.75" x14ac:dyDescent="0.25">
      <c r="A22" s="28" t="s">
        <v>349</v>
      </c>
      <c r="B22" s="77" t="s">
        <v>350</v>
      </c>
      <c r="C22" s="28" t="s">
        <v>11</v>
      </c>
      <c r="D22" s="73"/>
      <c r="E22" s="73"/>
      <c r="G22" s="74"/>
      <c r="H22" s="74"/>
    </row>
    <row r="23" spans="1:9" ht="31.5" x14ac:dyDescent="0.25">
      <c r="A23" s="28" t="s">
        <v>351</v>
      </c>
      <c r="B23" s="43" t="s">
        <v>352</v>
      </c>
      <c r="C23" s="28" t="s">
        <v>11</v>
      </c>
      <c r="D23" s="73"/>
      <c r="E23" s="73"/>
      <c r="G23" s="74"/>
      <c r="H23" s="74"/>
    </row>
    <row r="24" spans="1:9" ht="31.5" x14ac:dyDescent="0.25">
      <c r="A24" s="28" t="s">
        <v>517</v>
      </c>
      <c r="B24" s="43" t="s">
        <v>493</v>
      </c>
      <c r="C24" s="28" t="s">
        <v>11</v>
      </c>
      <c r="D24" s="73"/>
      <c r="E24" s="73"/>
      <c r="G24" s="74"/>
      <c r="H24" s="74">
        <f>5*0.6</f>
        <v>3</v>
      </c>
    </row>
    <row r="25" spans="1:9" ht="31.5" x14ac:dyDescent="0.25">
      <c r="A25" s="28" t="s">
        <v>518</v>
      </c>
      <c r="B25" s="43" t="s">
        <v>519</v>
      </c>
      <c r="C25" s="28" t="s">
        <v>463</v>
      </c>
      <c r="D25" s="42"/>
      <c r="E25" s="73"/>
      <c r="G25" s="74"/>
      <c r="H25" s="74"/>
    </row>
    <row r="26" spans="1:9" ht="15.75" x14ac:dyDescent="0.25">
      <c r="A26" s="28"/>
      <c r="B26" s="75"/>
      <c r="C26" s="28"/>
      <c r="D26" s="78"/>
      <c r="E26" s="76"/>
    </row>
    <row r="27" spans="1:9" ht="15.75" x14ac:dyDescent="0.25">
      <c r="A27" s="69" t="s">
        <v>14</v>
      </c>
      <c r="B27" s="40" t="s">
        <v>353</v>
      </c>
      <c r="C27" s="28"/>
      <c r="D27" s="73"/>
      <c r="E27" s="27"/>
    </row>
    <row r="28" spans="1:9" ht="31.5" x14ac:dyDescent="0.25">
      <c r="A28" s="28" t="s">
        <v>80</v>
      </c>
      <c r="B28" s="41" t="s">
        <v>354</v>
      </c>
      <c r="C28" s="28" t="s">
        <v>27</v>
      </c>
      <c r="D28" s="73"/>
      <c r="E28" s="73"/>
    </row>
    <row r="29" spans="1:9" ht="15.75" x14ac:dyDescent="0.25">
      <c r="A29" s="28" t="s">
        <v>81</v>
      </c>
      <c r="B29" s="77" t="s">
        <v>355</v>
      </c>
      <c r="C29" s="28" t="s">
        <v>11</v>
      </c>
      <c r="D29" s="73"/>
      <c r="E29" s="73"/>
    </row>
    <row r="30" spans="1:9" ht="15.75" x14ac:dyDescent="0.25">
      <c r="A30" s="28" t="s">
        <v>82</v>
      </c>
      <c r="B30" s="77" t="s">
        <v>480</v>
      </c>
      <c r="C30" s="28" t="s">
        <v>11</v>
      </c>
      <c r="D30" s="73"/>
      <c r="E30" s="73"/>
    </row>
    <row r="31" spans="1:9" ht="15.75" x14ac:dyDescent="0.25">
      <c r="A31" s="28"/>
      <c r="B31" s="75"/>
      <c r="C31" s="28"/>
      <c r="D31" s="42"/>
      <c r="E31" s="76"/>
    </row>
    <row r="32" spans="1:9" ht="15.75" x14ac:dyDescent="0.25">
      <c r="A32" s="69" t="s">
        <v>30</v>
      </c>
      <c r="B32" s="40" t="s">
        <v>357</v>
      </c>
      <c r="C32" s="28"/>
      <c r="E32" s="27"/>
    </row>
    <row r="33" spans="1:8" ht="15.75" x14ac:dyDescent="0.25">
      <c r="A33" s="28" t="s">
        <v>358</v>
      </c>
      <c r="B33" s="77" t="s">
        <v>359</v>
      </c>
      <c r="C33" s="28" t="s">
        <v>75</v>
      </c>
      <c r="D33" s="73"/>
      <c r="E33" s="73"/>
    </row>
    <row r="34" spans="1:8" ht="15.75" x14ac:dyDescent="0.25">
      <c r="A34" s="28" t="s">
        <v>85</v>
      </c>
      <c r="B34" s="77" t="s">
        <v>361</v>
      </c>
      <c r="C34" s="28" t="s">
        <v>11</v>
      </c>
      <c r="D34" s="73"/>
      <c r="E34" s="73"/>
    </row>
    <row r="35" spans="1:8" ht="15.75" x14ac:dyDescent="0.25">
      <c r="A35" s="28" t="s">
        <v>86</v>
      </c>
      <c r="B35" s="77" t="s">
        <v>362</v>
      </c>
      <c r="C35" s="28" t="s">
        <v>11</v>
      </c>
      <c r="D35" s="73"/>
      <c r="E35" s="73"/>
    </row>
    <row r="36" spans="1:8" ht="15.75" x14ac:dyDescent="0.25">
      <c r="A36" s="28" t="s">
        <v>88</v>
      </c>
      <c r="B36" s="77" t="s">
        <v>363</v>
      </c>
      <c r="C36" s="28" t="s">
        <v>11</v>
      </c>
      <c r="D36" s="73"/>
      <c r="E36" s="73"/>
    </row>
    <row r="37" spans="1:8" ht="47.25" x14ac:dyDescent="0.25">
      <c r="A37" s="28" t="s">
        <v>89</v>
      </c>
      <c r="B37" s="43" t="s">
        <v>364</v>
      </c>
      <c r="C37" s="28" t="s">
        <v>11</v>
      </c>
      <c r="D37" s="73"/>
      <c r="E37" s="73"/>
      <c r="F37" s="68" t="s">
        <v>520</v>
      </c>
    </row>
    <row r="38" spans="1:8" ht="15.75" x14ac:dyDescent="0.25">
      <c r="A38" s="28"/>
      <c r="B38" s="75"/>
      <c r="C38" s="28"/>
      <c r="D38" s="42"/>
      <c r="E38" s="76"/>
    </row>
    <row r="39" spans="1:8" ht="15.75" x14ac:dyDescent="0.25">
      <c r="A39" s="69" t="s">
        <v>33</v>
      </c>
      <c r="B39" s="40" t="s">
        <v>94</v>
      </c>
      <c r="C39" s="28"/>
      <c r="D39" s="73"/>
      <c r="E39" s="27"/>
    </row>
    <row r="40" spans="1:8" ht="15.75" x14ac:dyDescent="0.25">
      <c r="A40" s="28" t="s">
        <v>95</v>
      </c>
      <c r="B40" s="77" t="s">
        <v>366</v>
      </c>
      <c r="C40" s="28" t="s">
        <v>75</v>
      </c>
      <c r="D40" s="73"/>
      <c r="E40" s="73"/>
    </row>
    <row r="41" spans="1:8" ht="15.75" x14ac:dyDescent="0.25">
      <c r="A41" s="28" t="s">
        <v>97</v>
      </c>
      <c r="B41" s="77" t="s">
        <v>368</v>
      </c>
      <c r="C41" s="28" t="s">
        <v>75</v>
      </c>
      <c r="D41" s="73"/>
      <c r="E41" s="73"/>
      <c r="G41" s="68">
        <f>1.86+14.85+2.22+3.95+8.01+15.48</f>
        <v>46.370000000000005</v>
      </c>
    </row>
    <row r="42" spans="1:8" ht="15.75" x14ac:dyDescent="0.25">
      <c r="A42" s="28" t="s">
        <v>98</v>
      </c>
      <c r="B42" s="77" t="s">
        <v>481</v>
      </c>
      <c r="C42" s="28" t="s">
        <v>380</v>
      </c>
      <c r="D42" s="73"/>
      <c r="E42" s="73"/>
    </row>
    <row r="43" spans="1:8" ht="15.75" x14ac:dyDescent="0.25">
      <c r="A43" s="28" t="s">
        <v>99</v>
      </c>
      <c r="B43" s="77" t="s">
        <v>482</v>
      </c>
      <c r="C43" s="28" t="s">
        <v>29</v>
      </c>
      <c r="D43" s="73"/>
      <c r="E43" s="73"/>
    </row>
    <row r="44" spans="1:8" ht="31.5" x14ac:dyDescent="0.25">
      <c r="A44" s="28" t="s">
        <v>465</v>
      </c>
      <c r="B44" s="43" t="s">
        <v>369</v>
      </c>
      <c r="C44" s="28" t="s">
        <v>75</v>
      </c>
      <c r="D44" s="73"/>
      <c r="E44" s="73"/>
    </row>
    <row r="45" spans="1:8" ht="31.5" x14ac:dyDescent="0.25">
      <c r="A45" s="28" t="s">
        <v>370</v>
      </c>
      <c r="B45" s="43" t="s">
        <v>371</v>
      </c>
      <c r="C45" s="28" t="s">
        <v>75</v>
      </c>
      <c r="D45" s="73"/>
      <c r="E45" s="73"/>
    </row>
    <row r="46" spans="1:8" ht="15.75" x14ac:dyDescent="0.25">
      <c r="A46" s="28"/>
      <c r="B46" s="75"/>
      <c r="C46" s="28"/>
      <c r="D46" s="79"/>
      <c r="E46" s="76"/>
    </row>
    <row r="47" spans="1:8" ht="15.75" x14ac:dyDescent="0.25">
      <c r="A47" s="69" t="s">
        <v>35</v>
      </c>
      <c r="B47" s="80" t="s">
        <v>372</v>
      </c>
      <c r="C47" s="80"/>
      <c r="D47" s="73"/>
      <c r="E47" s="81"/>
    </row>
    <row r="48" spans="1:8" ht="31.5" x14ac:dyDescent="0.25">
      <c r="A48" s="28" t="s">
        <v>102</v>
      </c>
      <c r="B48" s="43" t="s">
        <v>373</v>
      </c>
      <c r="C48" s="28" t="s">
        <v>27</v>
      </c>
      <c r="D48" s="73"/>
      <c r="E48" s="73"/>
      <c r="G48" s="74" t="s">
        <v>374</v>
      </c>
      <c r="H48" s="74" t="s">
        <v>375</v>
      </c>
    </row>
    <row r="49" spans="1:8" ht="15.75" x14ac:dyDescent="0.25">
      <c r="A49" s="28" t="s">
        <v>103</v>
      </c>
      <c r="B49" s="77" t="s">
        <v>521</v>
      </c>
      <c r="C49" s="28" t="s">
        <v>25</v>
      </c>
      <c r="D49" s="73"/>
      <c r="E49" s="73"/>
      <c r="G49" s="74">
        <f>+(13.25*9)+(5.95*2)</f>
        <v>131.15</v>
      </c>
      <c r="H49" s="74">
        <f>10.1+10.1+2.45+5.4+1.5+0.75</f>
        <v>30.299999999999997</v>
      </c>
    </row>
    <row r="50" spans="1:8" ht="15.75" x14ac:dyDescent="0.25">
      <c r="A50" s="28" t="s">
        <v>104</v>
      </c>
      <c r="B50" s="77" t="s">
        <v>522</v>
      </c>
      <c r="C50" s="28" t="s">
        <v>25</v>
      </c>
      <c r="D50" s="73"/>
      <c r="E50" s="73"/>
    </row>
    <row r="51" spans="1:8" ht="15.75" x14ac:dyDescent="0.25">
      <c r="A51" s="28" t="s">
        <v>105</v>
      </c>
      <c r="B51" s="77" t="s">
        <v>378</v>
      </c>
      <c r="C51" s="28" t="s">
        <v>25</v>
      </c>
      <c r="D51" s="73"/>
      <c r="E51" s="73"/>
    </row>
    <row r="52" spans="1:8" ht="15.75" x14ac:dyDescent="0.25">
      <c r="A52" s="28" t="s">
        <v>106</v>
      </c>
      <c r="B52" s="43" t="s">
        <v>379</v>
      </c>
      <c r="C52" s="28" t="s">
        <v>380</v>
      </c>
      <c r="D52" s="83"/>
      <c r="E52" s="73"/>
    </row>
    <row r="53" spans="1:8" ht="15.75" x14ac:dyDescent="0.25">
      <c r="A53" s="84"/>
      <c r="B53" s="85"/>
      <c r="C53" s="80"/>
      <c r="D53" s="79"/>
      <c r="E53" s="76"/>
    </row>
    <row r="54" spans="1:8" ht="15.75" x14ac:dyDescent="0.25">
      <c r="A54" s="69" t="s">
        <v>37</v>
      </c>
      <c r="B54" s="80" t="s">
        <v>381</v>
      </c>
      <c r="C54" s="80"/>
      <c r="D54" s="86"/>
      <c r="E54" s="81"/>
    </row>
    <row r="55" spans="1:8" ht="15.75" x14ac:dyDescent="0.25">
      <c r="A55" s="84"/>
      <c r="B55" s="80" t="s">
        <v>385</v>
      </c>
      <c r="C55" s="80"/>
      <c r="D55" s="86"/>
      <c r="E55" s="81"/>
    </row>
    <row r="56" spans="1:8" ht="31.5" x14ac:dyDescent="0.25">
      <c r="A56" s="28" t="s">
        <v>110</v>
      </c>
      <c r="B56" s="43" t="s">
        <v>523</v>
      </c>
      <c r="C56" s="28" t="s">
        <v>29</v>
      </c>
      <c r="D56" s="86"/>
      <c r="E56" s="86"/>
    </row>
    <row r="57" spans="1:8" ht="31.5" x14ac:dyDescent="0.25">
      <c r="A57" s="28" t="s">
        <v>111</v>
      </c>
      <c r="B57" s="43" t="s">
        <v>524</v>
      </c>
      <c r="C57" s="28" t="s">
        <v>29</v>
      </c>
      <c r="D57" s="86"/>
      <c r="E57" s="86"/>
    </row>
    <row r="58" spans="1:8" ht="31.5" x14ac:dyDescent="0.25">
      <c r="A58" s="28" t="s">
        <v>112</v>
      </c>
      <c r="B58" s="43" t="s">
        <v>525</v>
      </c>
      <c r="C58" s="28" t="s">
        <v>29</v>
      </c>
      <c r="D58" s="86"/>
      <c r="E58" s="86"/>
    </row>
    <row r="59" spans="1:8" ht="31.5" x14ac:dyDescent="0.25">
      <c r="A59" s="28" t="s">
        <v>113</v>
      </c>
      <c r="B59" s="87" t="s">
        <v>526</v>
      </c>
      <c r="C59" s="28" t="s">
        <v>29</v>
      </c>
      <c r="D59" s="86"/>
      <c r="E59" s="86"/>
    </row>
    <row r="60" spans="1:8" ht="31.5" x14ac:dyDescent="0.25">
      <c r="A60" s="28" t="s">
        <v>114</v>
      </c>
      <c r="B60" s="87" t="s">
        <v>527</v>
      </c>
      <c r="C60" s="28" t="s">
        <v>29</v>
      </c>
      <c r="D60" s="86"/>
      <c r="E60" s="86"/>
    </row>
    <row r="61" spans="1:8" ht="15.75" x14ac:dyDescent="0.25">
      <c r="A61" s="28" t="s">
        <v>388</v>
      </c>
      <c r="B61" s="88" t="s">
        <v>528</v>
      </c>
      <c r="C61" s="28" t="s">
        <v>29</v>
      </c>
      <c r="D61" s="86"/>
      <c r="E61" s="86"/>
    </row>
    <row r="62" spans="1:8" ht="15.75" x14ac:dyDescent="0.25">
      <c r="A62" s="84"/>
      <c r="B62" s="75"/>
      <c r="C62" s="89"/>
      <c r="D62" s="83"/>
      <c r="E62" s="81"/>
    </row>
    <row r="63" spans="1:8" ht="15.75" x14ac:dyDescent="0.25">
      <c r="A63" s="84" t="s">
        <v>39</v>
      </c>
      <c r="B63" s="80" t="s">
        <v>38</v>
      </c>
      <c r="C63" s="89"/>
      <c r="D63" s="83"/>
      <c r="E63" s="81"/>
    </row>
    <row r="64" spans="1:8" ht="15.75" x14ac:dyDescent="0.25">
      <c r="A64" s="90" t="s">
        <v>394</v>
      </c>
      <c r="B64" s="88" t="s">
        <v>529</v>
      </c>
      <c r="C64" s="91" t="s">
        <v>75</v>
      </c>
      <c r="D64" s="83"/>
      <c r="E64" s="83"/>
    </row>
    <row r="65" spans="1:5" ht="15.75" x14ac:dyDescent="0.25">
      <c r="A65" s="80"/>
      <c r="B65" s="75"/>
      <c r="C65" s="89"/>
      <c r="D65" s="83"/>
      <c r="E65" s="79"/>
    </row>
    <row r="66" spans="1:5" ht="15.75" x14ac:dyDescent="0.25">
      <c r="A66" s="84" t="s">
        <v>43</v>
      </c>
      <c r="B66" s="80" t="s">
        <v>396</v>
      </c>
      <c r="C66" s="89"/>
      <c r="D66" s="72"/>
      <c r="E66" s="81"/>
    </row>
    <row r="67" spans="1:5" s="82" customFormat="1" ht="15.75" x14ac:dyDescent="0.25">
      <c r="A67" s="28"/>
      <c r="B67" s="92" t="s">
        <v>397</v>
      </c>
      <c r="C67" s="28"/>
      <c r="D67" s="86"/>
      <c r="E67" s="86"/>
    </row>
    <row r="68" spans="1:5" s="82" customFormat="1" ht="31.5" x14ac:dyDescent="0.25">
      <c r="A68" s="28" t="s">
        <v>467</v>
      </c>
      <c r="B68" s="88" t="s">
        <v>530</v>
      </c>
      <c r="C68" s="28" t="s">
        <v>29</v>
      </c>
      <c r="D68" s="86"/>
      <c r="E68" s="86"/>
    </row>
    <row r="69" spans="1:5" s="82" customFormat="1" ht="31.5" x14ac:dyDescent="0.25">
      <c r="A69" s="28" t="s">
        <v>531</v>
      </c>
      <c r="B69" s="88" t="s">
        <v>604</v>
      </c>
      <c r="C69" s="28" t="s">
        <v>29</v>
      </c>
      <c r="D69" s="86"/>
      <c r="E69" s="86"/>
    </row>
    <row r="70" spans="1:5" s="82" customFormat="1" ht="15.75" x14ac:dyDescent="0.25">
      <c r="A70" s="28" t="s">
        <v>407</v>
      </c>
      <c r="B70" s="88" t="s">
        <v>287</v>
      </c>
      <c r="C70" s="28" t="s">
        <v>29</v>
      </c>
      <c r="D70" s="86"/>
      <c r="E70" s="86"/>
    </row>
    <row r="71" spans="1:5" s="82" customFormat="1" ht="15.75" x14ac:dyDescent="0.25">
      <c r="A71" s="28" t="s">
        <v>415</v>
      </c>
      <c r="B71" s="88" t="s">
        <v>532</v>
      </c>
      <c r="C71" s="28" t="s">
        <v>25</v>
      </c>
      <c r="D71" s="86"/>
      <c r="E71" s="86"/>
    </row>
    <row r="72" spans="1:5" s="82" customFormat="1" ht="15.75" x14ac:dyDescent="0.25">
      <c r="A72" s="28" t="s">
        <v>433</v>
      </c>
      <c r="B72" s="88" t="s">
        <v>533</v>
      </c>
      <c r="C72" s="28" t="s">
        <v>29</v>
      </c>
      <c r="D72" s="86"/>
      <c r="E72" s="86"/>
    </row>
    <row r="73" spans="1:5" s="82" customFormat="1" ht="15.75" x14ac:dyDescent="0.25">
      <c r="A73" s="28" t="s">
        <v>435</v>
      </c>
      <c r="B73" s="88" t="s">
        <v>534</v>
      </c>
      <c r="C73" s="28" t="s">
        <v>25</v>
      </c>
      <c r="D73" s="86"/>
      <c r="E73" s="86"/>
    </row>
    <row r="74" spans="1:5" s="82" customFormat="1" ht="31.5" x14ac:dyDescent="0.25">
      <c r="A74" s="28" t="s">
        <v>437</v>
      </c>
      <c r="B74" s="88" t="s">
        <v>535</v>
      </c>
      <c r="C74" s="28" t="s">
        <v>29</v>
      </c>
      <c r="D74" s="86"/>
      <c r="E74" s="86"/>
    </row>
    <row r="75" spans="1:5" ht="15.75" x14ac:dyDescent="0.25">
      <c r="A75" s="28"/>
      <c r="B75" s="92" t="s">
        <v>402</v>
      </c>
      <c r="C75" s="28"/>
      <c r="D75" s="73"/>
      <c r="E75" s="86"/>
    </row>
    <row r="76" spans="1:5" ht="110.25" x14ac:dyDescent="0.25">
      <c r="A76" s="28" t="s">
        <v>441</v>
      </c>
      <c r="B76" s="43" t="s">
        <v>536</v>
      </c>
      <c r="C76" s="28" t="s">
        <v>29</v>
      </c>
      <c r="D76" s="73"/>
      <c r="E76" s="86"/>
    </row>
    <row r="77" spans="1:5" ht="31.5" x14ac:dyDescent="0.25">
      <c r="A77" s="28" t="s">
        <v>443</v>
      </c>
      <c r="B77" s="43" t="s">
        <v>406</v>
      </c>
      <c r="C77" s="28" t="s">
        <v>25</v>
      </c>
      <c r="D77" s="73"/>
      <c r="E77" s="86"/>
    </row>
    <row r="78" spans="1:5" ht="15.75" x14ac:dyDescent="0.25">
      <c r="A78" s="28" t="s">
        <v>407</v>
      </c>
      <c r="B78" s="93" t="s">
        <v>408</v>
      </c>
      <c r="C78" s="28"/>
      <c r="D78" s="73"/>
      <c r="E78" s="86"/>
    </row>
    <row r="79" spans="1:5" ht="15.75" x14ac:dyDescent="0.25">
      <c r="A79" s="28" t="s">
        <v>409</v>
      </c>
      <c r="B79" s="43" t="s">
        <v>410</v>
      </c>
      <c r="C79" s="28" t="s">
        <v>25</v>
      </c>
      <c r="D79" s="73"/>
      <c r="E79" s="86"/>
    </row>
    <row r="80" spans="1:5" ht="15.75" x14ac:dyDescent="0.25">
      <c r="A80" s="28" t="s">
        <v>411</v>
      </c>
      <c r="B80" s="43" t="s">
        <v>412</v>
      </c>
      <c r="C80" s="28" t="s">
        <v>29</v>
      </c>
      <c r="D80" s="73"/>
      <c r="E80" s="86"/>
    </row>
    <row r="81" spans="1:8" ht="15.75" x14ac:dyDescent="0.25">
      <c r="A81" s="28" t="s">
        <v>413</v>
      </c>
      <c r="B81" s="43" t="s">
        <v>414</v>
      </c>
      <c r="C81" s="28" t="s">
        <v>29</v>
      </c>
      <c r="D81" s="73"/>
      <c r="E81" s="86"/>
    </row>
    <row r="82" spans="1:8" ht="15.75" x14ac:dyDescent="0.25">
      <c r="A82" s="28" t="s">
        <v>415</v>
      </c>
      <c r="B82" s="93" t="s">
        <v>416</v>
      </c>
      <c r="C82" s="28"/>
      <c r="D82" s="73"/>
      <c r="E82" s="86"/>
    </row>
    <row r="83" spans="1:8" ht="15.75" x14ac:dyDescent="0.25">
      <c r="A83" s="28" t="s">
        <v>417</v>
      </c>
      <c r="B83" s="43" t="s">
        <v>418</v>
      </c>
      <c r="C83" s="28" t="s">
        <v>25</v>
      </c>
      <c r="D83" s="73"/>
      <c r="E83" s="86"/>
    </row>
    <row r="84" spans="1:8" ht="15.75" x14ac:dyDescent="0.25">
      <c r="A84" s="28" t="s">
        <v>419</v>
      </c>
      <c r="B84" s="43" t="s">
        <v>420</v>
      </c>
      <c r="C84" s="28" t="s">
        <v>25</v>
      </c>
      <c r="D84" s="73"/>
      <c r="E84" s="86"/>
    </row>
    <row r="85" spans="1:8" ht="15.75" x14ac:dyDescent="0.25">
      <c r="A85" s="28" t="s">
        <v>421</v>
      </c>
      <c r="B85" s="43" t="s">
        <v>422</v>
      </c>
      <c r="C85" s="28" t="s">
        <v>25</v>
      </c>
      <c r="D85" s="73"/>
      <c r="E85" s="86"/>
      <c r="F85" s="94"/>
    </row>
    <row r="86" spans="1:8" ht="47.25" x14ac:dyDescent="0.25">
      <c r="A86" s="28" t="s">
        <v>423</v>
      </c>
      <c r="B86" s="43" t="s">
        <v>424</v>
      </c>
      <c r="C86" s="28" t="s">
        <v>44</v>
      </c>
      <c r="D86" s="73"/>
      <c r="E86" s="86"/>
    </row>
    <row r="87" spans="1:8" ht="47.25" x14ac:dyDescent="0.25">
      <c r="A87" s="28" t="s">
        <v>425</v>
      </c>
      <c r="B87" s="43" t="s">
        <v>426</v>
      </c>
      <c r="C87" s="28" t="s">
        <v>29</v>
      </c>
      <c r="D87" s="73"/>
      <c r="E87" s="86"/>
    </row>
    <row r="88" spans="1:8" ht="31.5" x14ac:dyDescent="0.25">
      <c r="A88" s="28" t="s">
        <v>427</v>
      </c>
      <c r="B88" s="43" t="s">
        <v>428</v>
      </c>
      <c r="C88" s="28" t="s">
        <v>25</v>
      </c>
      <c r="D88" s="73"/>
      <c r="E88" s="86"/>
      <c r="G88" s="68">
        <f>15+27+30+45+45+32</f>
        <v>194</v>
      </c>
      <c r="H88" s="68">
        <f>277*1.5</f>
        <v>415.5</v>
      </c>
    </row>
    <row r="89" spans="1:8" ht="31.5" x14ac:dyDescent="0.25">
      <c r="A89" s="28" t="s">
        <v>429</v>
      </c>
      <c r="B89" s="43" t="s">
        <v>430</v>
      </c>
      <c r="C89" s="28" t="s">
        <v>25</v>
      </c>
      <c r="D89" s="73"/>
      <c r="E89" s="86"/>
      <c r="G89" s="68">
        <v>28</v>
      </c>
    </row>
    <row r="90" spans="1:8" ht="31.5" x14ac:dyDescent="0.25">
      <c r="A90" s="28" t="s">
        <v>431</v>
      </c>
      <c r="B90" s="43" t="s">
        <v>432</v>
      </c>
      <c r="C90" s="28" t="s">
        <v>25</v>
      </c>
      <c r="D90" s="73"/>
      <c r="E90" s="86"/>
      <c r="G90" s="68">
        <f>23+21+27+25</f>
        <v>96</v>
      </c>
    </row>
    <row r="91" spans="1:8" ht="15.75" x14ac:dyDescent="0.25">
      <c r="A91" s="28"/>
      <c r="B91" s="93" t="s">
        <v>537</v>
      </c>
      <c r="C91" s="28"/>
      <c r="D91" s="73"/>
      <c r="E91" s="86"/>
    </row>
    <row r="92" spans="1:8" ht="15.75" x14ac:dyDescent="0.25">
      <c r="A92" s="28" t="s">
        <v>433</v>
      </c>
      <c r="B92" s="71" t="s">
        <v>434</v>
      </c>
      <c r="C92" s="91" t="s">
        <v>29</v>
      </c>
      <c r="D92" s="83"/>
      <c r="E92" s="86"/>
    </row>
    <row r="93" spans="1:8" ht="15.75" x14ac:dyDescent="0.25">
      <c r="A93" s="28" t="s">
        <v>435</v>
      </c>
      <c r="B93" s="71" t="s">
        <v>436</v>
      </c>
      <c r="C93" s="91" t="s">
        <v>29</v>
      </c>
      <c r="D93" s="83"/>
      <c r="E93" s="86"/>
    </row>
    <row r="94" spans="1:8" ht="15.75" x14ac:dyDescent="0.25">
      <c r="A94" s="28" t="s">
        <v>437</v>
      </c>
      <c r="B94" s="71" t="s">
        <v>438</v>
      </c>
      <c r="C94" s="91" t="s">
        <v>29</v>
      </c>
      <c r="D94" s="83"/>
      <c r="E94" s="86"/>
    </row>
    <row r="95" spans="1:8" ht="15.75" x14ac:dyDescent="0.25">
      <c r="A95" s="28" t="s">
        <v>439</v>
      </c>
      <c r="B95" s="71" t="s">
        <v>440</v>
      </c>
      <c r="C95" s="91" t="s">
        <v>29</v>
      </c>
      <c r="D95" s="83"/>
      <c r="E95" s="86"/>
    </row>
    <row r="96" spans="1:8" ht="15.75" x14ac:dyDescent="0.25">
      <c r="A96" s="28" t="s">
        <v>441</v>
      </c>
      <c r="B96" s="71" t="s">
        <v>444</v>
      </c>
      <c r="C96" s="91" t="s">
        <v>29</v>
      </c>
      <c r="D96" s="83"/>
      <c r="E96" s="86"/>
    </row>
    <row r="97" spans="1:7" ht="15.75" x14ac:dyDescent="0.25">
      <c r="A97" s="28" t="s">
        <v>443</v>
      </c>
      <c r="B97" s="71" t="s">
        <v>446</v>
      </c>
      <c r="C97" s="91" t="s">
        <v>29</v>
      </c>
      <c r="D97" s="83"/>
      <c r="E97" s="86"/>
    </row>
    <row r="98" spans="1:7" ht="15.75" x14ac:dyDescent="0.25">
      <c r="A98" s="28" t="s">
        <v>445</v>
      </c>
      <c r="B98" s="71" t="s">
        <v>448</v>
      </c>
      <c r="C98" s="91" t="s">
        <v>29</v>
      </c>
      <c r="D98" s="83"/>
      <c r="E98" s="86"/>
    </row>
    <row r="99" spans="1:7" ht="15.75" x14ac:dyDescent="0.25">
      <c r="A99" s="28"/>
      <c r="B99" s="80" t="s">
        <v>59</v>
      </c>
      <c r="C99" s="89"/>
      <c r="D99" s="79"/>
      <c r="E99" s="86"/>
    </row>
    <row r="100" spans="1:7" ht="15.75" x14ac:dyDescent="0.25">
      <c r="A100" s="28" t="s">
        <v>538</v>
      </c>
      <c r="B100" s="71" t="s">
        <v>52</v>
      </c>
      <c r="C100" s="91" t="s">
        <v>29</v>
      </c>
      <c r="D100" s="83"/>
      <c r="E100" s="86"/>
    </row>
    <row r="101" spans="1:7" ht="15.75" x14ac:dyDescent="0.25">
      <c r="A101" s="28"/>
      <c r="B101" s="75"/>
      <c r="C101" s="91"/>
      <c r="D101" s="83"/>
      <c r="E101" s="95"/>
    </row>
    <row r="102" spans="1:7" ht="15.75" x14ac:dyDescent="0.25">
      <c r="A102" s="84" t="s">
        <v>470</v>
      </c>
      <c r="B102" s="80" t="s">
        <v>40</v>
      </c>
      <c r="C102" s="80"/>
      <c r="D102" s="79"/>
      <c r="E102" s="81"/>
    </row>
    <row r="103" spans="1:7" ht="15.75" x14ac:dyDescent="0.25">
      <c r="A103" s="90" t="s">
        <v>471</v>
      </c>
      <c r="B103" s="96" t="s">
        <v>451</v>
      </c>
      <c r="C103" s="71" t="s">
        <v>27</v>
      </c>
      <c r="D103" s="83"/>
      <c r="E103" s="72"/>
      <c r="G103" s="97"/>
    </row>
    <row r="104" spans="1:7" ht="15.75" x14ac:dyDescent="0.25">
      <c r="A104" s="90" t="s">
        <v>472</v>
      </c>
      <c r="B104" s="98" t="s">
        <v>453</v>
      </c>
      <c r="C104" s="71" t="s">
        <v>27</v>
      </c>
      <c r="D104" s="83"/>
      <c r="E104" s="72"/>
      <c r="G104" s="97"/>
    </row>
    <row r="105" spans="1:7" ht="15.75" x14ac:dyDescent="0.25">
      <c r="A105" s="90" t="s">
        <v>473</v>
      </c>
      <c r="B105" s="98" t="s">
        <v>488</v>
      </c>
      <c r="C105" s="71" t="s">
        <v>27</v>
      </c>
      <c r="D105" s="83"/>
      <c r="E105" s="72"/>
    </row>
    <row r="106" spans="1:7" ht="15.75" x14ac:dyDescent="0.25">
      <c r="A106" s="90" t="s">
        <v>475</v>
      </c>
      <c r="B106" s="96" t="s">
        <v>459</v>
      </c>
      <c r="C106" s="71" t="s">
        <v>27</v>
      </c>
      <c r="D106" s="73"/>
      <c r="E106" s="72"/>
    </row>
    <row r="107" spans="1:7" ht="15.75" x14ac:dyDescent="0.25">
      <c r="A107" s="84"/>
      <c r="B107" s="75"/>
      <c r="C107" s="80"/>
      <c r="D107" s="79"/>
      <c r="E107" s="81"/>
    </row>
    <row r="108" spans="1:7" ht="15.75" x14ac:dyDescent="0.25">
      <c r="A108" s="28"/>
      <c r="B108" s="85"/>
      <c r="C108" s="28"/>
      <c r="D108" s="73"/>
      <c r="E108" s="70"/>
    </row>
    <row r="109" spans="1:7" ht="15.75" x14ac:dyDescent="0.25">
      <c r="A109" s="84"/>
      <c r="B109" s="80"/>
      <c r="C109" s="80"/>
      <c r="D109" s="79"/>
      <c r="E109" s="81"/>
    </row>
  </sheetData>
  <mergeCells count="3">
    <mergeCell ref="A1:E1"/>
    <mergeCell ref="A3:E3"/>
    <mergeCell ref="A2:E2"/>
  </mergeCells>
  <phoneticPr fontId="26"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2C8B5-58FD-417F-B53B-005AEF1FF88B}">
  <dimension ref="A2:L365"/>
  <sheetViews>
    <sheetView topLeftCell="A142" zoomScale="86" zoomScaleNormal="86" workbookViewId="0">
      <selection activeCell="B41" sqref="B41"/>
    </sheetView>
  </sheetViews>
  <sheetFormatPr baseColWidth="10" defaultColWidth="11.5703125" defaultRowHeight="15" x14ac:dyDescent="0.25"/>
  <cols>
    <col min="1" max="1" width="4.28515625" style="19" customWidth="1"/>
    <col min="2" max="2" width="43.7109375" style="19" customWidth="1"/>
    <col min="3" max="3" width="5" style="19" customWidth="1"/>
    <col min="4" max="4" width="15.140625" style="19" customWidth="1"/>
    <col min="5" max="5" width="20.42578125" style="19" customWidth="1"/>
    <col min="6" max="12" width="11.5703125" style="19" hidden="1" customWidth="1"/>
    <col min="13" max="16384" width="11.5703125" style="19"/>
  </cols>
  <sheetData>
    <row r="2" spans="1:10" ht="15.75" customHeight="1" x14ac:dyDescent="0.25">
      <c r="A2" s="287" t="s">
        <v>649</v>
      </c>
      <c r="B2" s="287"/>
      <c r="C2" s="287"/>
      <c r="D2" s="287"/>
      <c r="E2" s="287"/>
    </row>
    <row r="3" spans="1:10" ht="15.75" x14ac:dyDescent="0.25">
      <c r="A3" s="302" t="s">
        <v>605</v>
      </c>
      <c r="B3" s="302"/>
      <c r="C3" s="302"/>
      <c r="D3" s="302"/>
      <c r="E3" s="302"/>
    </row>
    <row r="4" spans="1:10" ht="15.75" x14ac:dyDescent="0.25">
      <c r="A4" s="303" t="s">
        <v>324</v>
      </c>
      <c r="B4" s="303"/>
      <c r="C4" s="303"/>
      <c r="D4" s="303"/>
      <c r="E4" s="303"/>
    </row>
    <row r="5" spans="1:10" ht="15.75" x14ac:dyDescent="0.25">
      <c r="A5" s="18"/>
      <c r="B5" s="18"/>
      <c r="C5" s="18"/>
      <c r="D5" s="18"/>
      <c r="E5" s="18"/>
    </row>
    <row r="6" spans="1:10" ht="15.75" x14ac:dyDescent="0.25">
      <c r="A6" s="302" t="s">
        <v>718</v>
      </c>
      <c r="B6" s="302"/>
      <c r="C6" s="302"/>
      <c r="D6" s="302"/>
      <c r="E6" s="302"/>
    </row>
    <row r="8" spans="1:10" ht="18" customHeight="1" x14ac:dyDescent="0.25">
      <c r="A8" s="23" t="s">
        <v>62</v>
      </c>
      <c r="B8" s="23" t="s">
        <v>280</v>
      </c>
      <c r="C8" s="23" t="s">
        <v>64</v>
      </c>
      <c r="D8" s="188" t="s">
        <v>724</v>
      </c>
      <c r="E8" s="188" t="s">
        <v>723</v>
      </c>
    </row>
    <row r="9" spans="1:10" ht="15.75" x14ac:dyDescent="0.25">
      <c r="A9" s="23" t="s">
        <v>3</v>
      </c>
      <c r="B9" s="25" t="s">
        <v>65</v>
      </c>
      <c r="C9" s="26"/>
      <c r="D9" s="27"/>
      <c r="E9" s="27"/>
    </row>
    <row r="10" spans="1:10" ht="15.75" x14ac:dyDescent="0.25">
      <c r="A10" s="28" t="s">
        <v>66</v>
      </c>
      <c r="B10" s="29" t="s">
        <v>327</v>
      </c>
      <c r="C10" s="26" t="s">
        <v>27</v>
      </c>
      <c r="D10" s="30"/>
      <c r="E10" s="30"/>
    </row>
    <row r="11" spans="1:10" ht="52.5" customHeight="1" x14ac:dyDescent="0.25">
      <c r="A11" s="28" t="s">
        <v>67</v>
      </c>
      <c r="B11" s="31" t="s">
        <v>328</v>
      </c>
      <c r="C11" s="28" t="s">
        <v>6</v>
      </c>
      <c r="D11" s="32"/>
      <c r="E11" s="33"/>
    </row>
    <row r="12" spans="1:10" ht="15.75" x14ac:dyDescent="0.25">
      <c r="A12" s="28" t="s">
        <v>68</v>
      </c>
      <c r="B12" s="29" t="s">
        <v>10</v>
      </c>
      <c r="C12" s="26" t="s">
        <v>11</v>
      </c>
      <c r="D12" s="32"/>
      <c r="E12" s="30"/>
    </row>
    <row r="13" spans="1:10" ht="15.75" x14ac:dyDescent="0.25">
      <c r="A13" s="28" t="s">
        <v>69</v>
      </c>
      <c r="B13" s="29" t="s">
        <v>329</v>
      </c>
      <c r="C13" s="26" t="s">
        <v>11</v>
      </c>
      <c r="D13" s="32"/>
      <c r="E13" s="30"/>
    </row>
    <row r="14" spans="1:10" ht="15.75" x14ac:dyDescent="0.25">
      <c r="A14" s="28" t="s">
        <v>70</v>
      </c>
      <c r="B14" s="29" t="s">
        <v>12</v>
      </c>
      <c r="C14" s="26" t="s">
        <v>11</v>
      </c>
      <c r="D14" s="32"/>
      <c r="E14" s="30"/>
    </row>
    <row r="15" spans="1:10" ht="15.75" x14ac:dyDescent="0.25">
      <c r="A15" s="28" t="s">
        <v>279</v>
      </c>
      <c r="B15" s="29" t="s">
        <v>13</v>
      </c>
      <c r="C15" s="26" t="s">
        <v>11</v>
      </c>
      <c r="D15" s="32"/>
      <c r="E15" s="30"/>
    </row>
    <row r="16" spans="1:10" ht="15.75" x14ac:dyDescent="0.25">
      <c r="A16" s="26"/>
      <c r="B16" s="34"/>
      <c r="C16" s="26"/>
      <c r="D16" s="27"/>
      <c r="E16" s="35"/>
      <c r="G16" s="36" t="s">
        <v>330</v>
      </c>
      <c r="H16" s="36" t="s">
        <v>331</v>
      </c>
      <c r="I16" s="36" t="s">
        <v>332</v>
      </c>
      <c r="J16" s="36" t="s">
        <v>333</v>
      </c>
    </row>
    <row r="17" spans="1:10" ht="15.75" x14ac:dyDescent="0.25">
      <c r="A17" s="23" t="s">
        <v>8</v>
      </c>
      <c r="B17" s="25" t="s">
        <v>334</v>
      </c>
      <c r="C17" s="26"/>
      <c r="D17" s="27"/>
      <c r="E17" s="27"/>
      <c r="G17" s="36">
        <f>47.8+7.25+7.38</f>
        <v>62.43</v>
      </c>
      <c r="H17" s="36">
        <f>32.1+10.8+10.9</f>
        <v>53.800000000000004</v>
      </c>
      <c r="I17" s="36">
        <v>0</v>
      </c>
      <c r="J17" s="36">
        <v>0</v>
      </c>
    </row>
    <row r="18" spans="1:10" ht="31.5" x14ac:dyDescent="0.25">
      <c r="A18" s="26" t="s">
        <v>72</v>
      </c>
      <c r="B18" s="37" t="s">
        <v>335</v>
      </c>
      <c r="C18" s="26" t="s">
        <v>11</v>
      </c>
      <c r="D18" s="32"/>
      <c r="E18" s="32"/>
      <c r="G18" s="36">
        <f>+G17+I17</f>
        <v>62.43</v>
      </c>
      <c r="H18" s="36"/>
    </row>
    <row r="19" spans="1:10" ht="31.5" x14ac:dyDescent="0.25">
      <c r="A19" s="26" t="s">
        <v>73</v>
      </c>
      <c r="B19" s="37" t="s">
        <v>336</v>
      </c>
      <c r="C19" s="26" t="s">
        <v>337</v>
      </c>
      <c r="D19" s="32"/>
      <c r="E19" s="32"/>
      <c r="G19" s="36"/>
      <c r="H19" s="36"/>
    </row>
    <row r="20" spans="1:10" ht="31.5" x14ac:dyDescent="0.25">
      <c r="A20" s="26" t="s">
        <v>74</v>
      </c>
      <c r="B20" s="37" t="s">
        <v>338</v>
      </c>
      <c r="C20" s="26" t="s">
        <v>11</v>
      </c>
      <c r="D20" s="32"/>
      <c r="E20" s="32"/>
      <c r="G20" s="36"/>
      <c r="H20" s="36"/>
    </row>
    <row r="21" spans="1:10" ht="15.75" x14ac:dyDescent="0.25">
      <c r="A21" s="26" t="s">
        <v>76</v>
      </c>
      <c r="B21" s="38" t="s">
        <v>339</v>
      </c>
      <c r="C21" s="26" t="s">
        <v>11</v>
      </c>
      <c r="D21" s="32"/>
      <c r="E21" s="32"/>
      <c r="G21" s="36" t="s">
        <v>340</v>
      </c>
      <c r="H21" s="36" t="s">
        <v>341</v>
      </c>
      <c r="I21" s="19" t="s">
        <v>342</v>
      </c>
    </row>
    <row r="22" spans="1:10" ht="15.75" x14ac:dyDescent="0.25">
      <c r="A22" s="26" t="s">
        <v>77</v>
      </c>
      <c r="B22" s="38" t="s">
        <v>343</v>
      </c>
      <c r="C22" s="26" t="s">
        <v>11</v>
      </c>
      <c r="D22" s="32"/>
      <c r="E22" s="32"/>
      <c r="G22" s="36"/>
      <c r="H22" s="36"/>
    </row>
    <row r="23" spans="1:10" ht="15.75" x14ac:dyDescent="0.25">
      <c r="A23" s="26" t="s">
        <v>78</v>
      </c>
      <c r="B23" s="38" t="s">
        <v>344</v>
      </c>
      <c r="C23" s="26" t="s">
        <v>75</v>
      </c>
      <c r="D23" s="32"/>
      <c r="E23" s="32"/>
      <c r="G23" s="36">
        <f>10.45+10.45+7.35+7.35+8.5+5</f>
        <v>49.1</v>
      </c>
      <c r="H23" s="36">
        <v>74.94</v>
      </c>
      <c r="I23" s="19">
        <v>0</v>
      </c>
    </row>
    <row r="24" spans="1:10" ht="15.75" x14ac:dyDescent="0.25">
      <c r="A24" s="26" t="s">
        <v>345</v>
      </c>
      <c r="B24" s="38" t="s">
        <v>346</v>
      </c>
      <c r="C24" s="26" t="s">
        <v>11</v>
      </c>
      <c r="D24" s="32"/>
      <c r="E24" s="32"/>
      <c r="G24" s="36" t="s">
        <v>347</v>
      </c>
      <c r="H24" s="36" t="s">
        <v>348</v>
      </c>
    </row>
    <row r="25" spans="1:10" ht="15.75" x14ac:dyDescent="0.25">
      <c r="A25" s="26" t="s">
        <v>349</v>
      </c>
      <c r="B25" s="38" t="s">
        <v>350</v>
      </c>
      <c r="C25" s="26" t="s">
        <v>11</v>
      </c>
      <c r="D25" s="32"/>
      <c r="E25" s="32"/>
      <c r="G25" s="36">
        <v>26.25</v>
      </c>
      <c r="H25" s="36">
        <f>14.35+6.35+2.85</f>
        <v>23.55</v>
      </c>
    </row>
    <row r="26" spans="1:10" ht="31.5" x14ac:dyDescent="0.25">
      <c r="A26" s="26" t="s">
        <v>351</v>
      </c>
      <c r="B26" s="37" t="s">
        <v>352</v>
      </c>
      <c r="C26" s="26" t="s">
        <v>11</v>
      </c>
      <c r="D26" s="32"/>
      <c r="E26" s="32"/>
      <c r="G26" s="36"/>
      <c r="H26" s="36"/>
    </row>
    <row r="27" spans="1:10" ht="15.75" x14ac:dyDescent="0.25">
      <c r="A27" s="26"/>
      <c r="B27" s="34"/>
      <c r="C27" s="26"/>
      <c r="D27" s="39"/>
      <c r="E27" s="35"/>
    </row>
    <row r="28" spans="1:10" ht="15.75" x14ac:dyDescent="0.25">
      <c r="A28" s="23" t="s">
        <v>14</v>
      </c>
      <c r="B28" s="40" t="s">
        <v>353</v>
      </c>
      <c r="C28" s="26"/>
      <c r="D28" s="32"/>
      <c r="E28" s="27"/>
    </row>
    <row r="29" spans="1:10" ht="31.5" x14ac:dyDescent="0.25">
      <c r="A29" s="26" t="s">
        <v>80</v>
      </c>
      <c r="B29" s="41" t="s">
        <v>354</v>
      </c>
      <c r="C29" s="26" t="s">
        <v>27</v>
      </c>
      <c r="D29" s="32"/>
      <c r="E29" s="32"/>
    </row>
    <row r="30" spans="1:10" ht="15.75" x14ac:dyDescent="0.25">
      <c r="A30" s="26" t="s">
        <v>81</v>
      </c>
      <c r="B30" s="38" t="s">
        <v>355</v>
      </c>
      <c r="C30" s="26" t="s">
        <v>11</v>
      </c>
      <c r="D30" s="32"/>
      <c r="E30" s="32"/>
    </row>
    <row r="31" spans="1:10" ht="15.75" x14ac:dyDescent="0.25">
      <c r="A31" s="26" t="s">
        <v>82</v>
      </c>
      <c r="B31" s="38" t="s">
        <v>356</v>
      </c>
      <c r="C31" s="26" t="s">
        <v>11</v>
      </c>
      <c r="D31" s="32"/>
      <c r="E31" s="32"/>
    </row>
    <row r="32" spans="1:10" ht="15.75" x14ac:dyDescent="0.25">
      <c r="A32" s="26"/>
      <c r="B32" s="34"/>
      <c r="C32" s="26"/>
      <c r="D32" s="42"/>
      <c r="E32" s="35"/>
    </row>
    <row r="33" spans="1:7" ht="15.75" x14ac:dyDescent="0.25">
      <c r="A33" s="23" t="s">
        <v>30</v>
      </c>
      <c r="B33" s="25" t="s">
        <v>357</v>
      </c>
      <c r="C33" s="26"/>
      <c r="E33" s="27"/>
    </row>
    <row r="34" spans="1:7" ht="15.75" x14ac:dyDescent="0.25">
      <c r="A34" s="26" t="s">
        <v>358</v>
      </c>
      <c r="B34" s="38" t="s">
        <v>359</v>
      </c>
      <c r="C34" s="26" t="s">
        <v>75</v>
      </c>
      <c r="D34" s="32"/>
      <c r="E34" s="32"/>
    </row>
    <row r="35" spans="1:7" ht="15.75" x14ac:dyDescent="0.25">
      <c r="A35" s="26" t="s">
        <v>85</v>
      </c>
      <c r="B35" s="38" t="s">
        <v>360</v>
      </c>
      <c r="C35" s="26" t="s">
        <v>75</v>
      </c>
      <c r="D35" s="32"/>
      <c r="E35" s="32"/>
    </row>
    <row r="36" spans="1:7" ht="15.75" x14ac:dyDescent="0.25">
      <c r="A36" s="26" t="s">
        <v>86</v>
      </c>
      <c r="B36" s="38" t="s">
        <v>361</v>
      </c>
      <c r="C36" s="26" t="s">
        <v>11</v>
      </c>
      <c r="D36" s="32"/>
      <c r="E36" s="32"/>
    </row>
    <row r="37" spans="1:7" ht="15.75" x14ac:dyDescent="0.25">
      <c r="A37" s="26" t="s">
        <v>88</v>
      </c>
      <c r="B37" s="38" t="s">
        <v>362</v>
      </c>
      <c r="C37" s="26" t="s">
        <v>11</v>
      </c>
      <c r="D37" s="32"/>
      <c r="E37" s="32"/>
    </row>
    <row r="38" spans="1:7" ht="15.75" x14ac:dyDescent="0.25">
      <c r="A38" s="26" t="s">
        <v>89</v>
      </c>
      <c r="B38" s="38" t="s">
        <v>363</v>
      </c>
      <c r="C38" s="26" t="s">
        <v>11</v>
      </c>
      <c r="D38" s="32"/>
      <c r="E38" s="32"/>
    </row>
    <row r="39" spans="1:7" ht="47.25" x14ac:dyDescent="0.25">
      <c r="A39" s="26" t="s">
        <v>90</v>
      </c>
      <c r="B39" s="37" t="s">
        <v>364</v>
      </c>
      <c r="C39" s="26" t="s">
        <v>11</v>
      </c>
      <c r="D39" s="32"/>
      <c r="E39" s="32"/>
    </row>
    <row r="40" spans="1:7" ht="15.75" x14ac:dyDescent="0.25">
      <c r="A40" s="26" t="s">
        <v>92</v>
      </c>
      <c r="B40" s="38" t="s">
        <v>365</v>
      </c>
      <c r="C40" s="26" t="s">
        <v>11</v>
      </c>
      <c r="D40" s="32"/>
      <c r="E40" s="32"/>
    </row>
    <row r="41" spans="1:7" ht="15.75" x14ac:dyDescent="0.25">
      <c r="A41" s="26"/>
      <c r="B41" s="34"/>
      <c r="C41" s="26"/>
      <c r="D41" s="42"/>
      <c r="E41" s="35"/>
    </row>
    <row r="42" spans="1:7" ht="15.75" x14ac:dyDescent="0.25">
      <c r="A42" s="23" t="s">
        <v>33</v>
      </c>
      <c r="B42" s="25" t="s">
        <v>94</v>
      </c>
      <c r="C42" s="26"/>
      <c r="D42" s="32"/>
      <c r="E42" s="27"/>
    </row>
    <row r="43" spans="1:7" ht="15.75" x14ac:dyDescent="0.25">
      <c r="A43" s="26" t="s">
        <v>95</v>
      </c>
      <c r="B43" s="38" t="s">
        <v>366</v>
      </c>
      <c r="C43" s="26" t="s">
        <v>75</v>
      </c>
      <c r="D43" s="32"/>
      <c r="E43" s="32"/>
    </row>
    <row r="44" spans="1:7" ht="15.75" x14ac:dyDescent="0.25">
      <c r="A44" s="26" t="s">
        <v>97</v>
      </c>
      <c r="B44" s="38" t="s">
        <v>367</v>
      </c>
      <c r="C44" s="26" t="s">
        <v>75</v>
      </c>
      <c r="D44" s="32"/>
      <c r="E44" s="32"/>
    </row>
    <row r="45" spans="1:7" ht="15.75" x14ac:dyDescent="0.25">
      <c r="A45" s="26" t="s">
        <v>98</v>
      </c>
      <c r="B45" s="38" t="s">
        <v>368</v>
      </c>
      <c r="C45" s="26" t="s">
        <v>75</v>
      </c>
      <c r="D45" s="32"/>
      <c r="E45" s="32"/>
      <c r="G45" s="19">
        <f>1.86+14.85+2.22+3.95+8.01+15.48</f>
        <v>46.370000000000005</v>
      </c>
    </row>
    <row r="46" spans="1:7" ht="31.5" x14ac:dyDescent="0.25">
      <c r="A46" s="26" t="s">
        <v>99</v>
      </c>
      <c r="B46" s="43" t="s">
        <v>369</v>
      </c>
      <c r="C46" s="26" t="s">
        <v>75</v>
      </c>
      <c r="D46" s="32"/>
      <c r="E46" s="32"/>
    </row>
    <row r="47" spans="1:7" ht="31.5" x14ac:dyDescent="0.25">
      <c r="A47" s="26" t="s">
        <v>370</v>
      </c>
      <c r="B47" s="43" t="s">
        <v>371</v>
      </c>
      <c r="C47" s="26" t="s">
        <v>75</v>
      </c>
      <c r="D47" s="32"/>
      <c r="E47" s="32"/>
    </row>
    <row r="48" spans="1:7" ht="15.75" x14ac:dyDescent="0.25">
      <c r="A48" s="26"/>
      <c r="B48" s="34"/>
      <c r="C48" s="26"/>
      <c r="D48" s="44"/>
      <c r="E48" s="35"/>
    </row>
    <row r="49" spans="1:9" ht="15.75" x14ac:dyDescent="0.25">
      <c r="A49" s="23" t="s">
        <v>35</v>
      </c>
      <c r="B49" s="45" t="s">
        <v>372</v>
      </c>
      <c r="C49" s="45"/>
      <c r="D49" s="32"/>
      <c r="E49" s="46"/>
    </row>
    <row r="50" spans="1:9" ht="31.5" x14ac:dyDescent="0.25">
      <c r="A50" s="26" t="s">
        <v>102</v>
      </c>
      <c r="B50" s="37" t="s">
        <v>373</v>
      </c>
      <c r="C50" s="26" t="s">
        <v>27</v>
      </c>
      <c r="D50" s="32"/>
      <c r="E50" s="32"/>
      <c r="G50" s="36" t="s">
        <v>374</v>
      </c>
      <c r="H50" s="36" t="s">
        <v>375</v>
      </c>
      <c r="I50" s="36"/>
    </row>
    <row r="51" spans="1:9" ht="15.75" x14ac:dyDescent="0.25">
      <c r="A51" s="26" t="s">
        <v>103</v>
      </c>
      <c r="B51" s="38" t="s">
        <v>376</v>
      </c>
      <c r="C51" s="26" t="s">
        <v>25</v>
      </c>
      <c r="D51" s="32"/>
      <c r="E51" s="32"/>
      <c r="G51" s="36">
        <f>10.45*8</f>
        <v>83.6</v>
      </c>
      <c r="H51" s="36">
        <f>6.3*2</f>
        <v>12.6</v>
      </c>
      <c r="I51" s="36"/>
    </row>
    <row r="52" spans="1:9" ht="15.75" x14ac:dyDescent="0.25">
      <c r="A52" s="26" t="s">
        <v>104</v>
      </c>
      <c r="B52" s="38" t="s">
        <v>377</v>
      </c>
      <c r="C52" s="26" t="s">
        <v>25</v>
      </c>
      <c r="D52" s="32"/>
      <c r="E52" s="32"/>
    </row>
    <row r="53" spans="1:9" ht="15.75" x14ac:dyDescent="0.25">
      <c r="A53" s="26" t="s">
        <v>105</v>
      </c>
      <c r="B53" s="38" t="s">
        <v>378</v>
      </c>
      <c r="C53" s="26" t="s">
        <v>25</v>
      </c>
      <c r="D53" s="32"/>
      <c r="E53" s="32"/>
    </row>
    <row r="54" spans="1:9" ht="15.75" x14ac:dyDescent="0.25">
      <c r="A54" s="26" t="s">
        <v>106</v>
      </c>
      <c r="B54" s="37" t="s">
        <v>379</v>
      </c>
      <c r="C54" s="26" t="s">
        <v>380</v>
      </c>
      <c r="D54" s="47"/>
      <c r="E54" s="32"/>
    </row>
    <row r="55" spans="1:9" ht="15.75" x14ac:dyDescent="0.25">
      <c r="A55" s="48"/>
      <c r="B55" s="49"/>
      <c r="C55" s="45"/>
      <c r="D55" s="44"/>
      <c r="E55" s="35"/>
    </row>
    <row r="56" spans="1:9" ht="15.75" x14ac:dyDescent="0.25">
      <c r="A56" s="23" t="s">
        <v>37</v>
      </c>
      <c r="B56" s="45" t="s">
        <v>381</v>
      </c>
      <c r="C56" s="45"/>
      <c r="D56" s="33"/>
      <c r="E56" s="46"/>
    </row>
    <row r="57" spans="1:9" ht="15.75" x14ac:dyDescent="0.25">
      <c r="A57" s="48"/>
      <c r="B57" s="45" t="s">
        <v>382</v>
      </c>
      <c r="C57" s="45"/>
      <c r="D57" s="33"/>
      <c r="E57" s="46"/>
    </row>
    <row r="58" spans="1:9" ht="31.5" x14ac:dyDescent="0.25">
      <c r="A58" s="26" t="s">
        <v>110</v>
      </c>
      <c r="B58" s="37" t="s">
        <v>383</v>
      </c>
      <c r="C58" s="20" t="s">
        <v>29</v>
      </c>
      <c r="D58" s="33"/>
      <c r="E58" s="33"/>
    </row>
    <row r="59" spans="1:9" ht="31.5" x14ac:dyDescent="0.25">
      <c r="A59" s="26" t="s">
        <v>111</v>
      </c>
      <c r="B59" s="37" t="s">
        <v>384</v>
      </c>
      <c r="C59" s="20" t="s">
        <v>29</v>
      </c>
      <c r="D59" s="33"/>
      <c r="E59" s="33"/>
    </row>
    <row r="60" spans="1:9" ht="15.75" x14ac:dyDescent="0.25">
      <c r="A60" s="26" t="s">
        <v>112</v>
      </c>
      <c r="B60" s="45" t="s">
        <v>385</v>
      </c>
      <c r="C60" s="22"/>
      <c r="D60" s="33"/>
      <c r="E60" s="33"/>
    </row>
    <row r="61" spans="1:9" ht="31.5" x14ac:dyDescent="0.25">
      <c r="A61" s="26" t="s">
        <v>113</v>
      </c>
      <c r="B61" s="37" t="s">
        <v>386</v>
      </c>
      <c r="C61" s="20" t="s">
        <v>29</v>
      </c>
      <c r="D61" s="33"/>
      <c r="E61" s="33"/>
    </row>
    <row r="62" spans="1:9" ht="31.5" x14ac:dyDescent="0.25">
      <c r="A62" s="26" t="s">
        <v>114</v>
      </c>
      <c r="B62" s="37" t="s">
        <v>387</v>
      </c>
      <c r="C62" s="20" t="s">
        <v>29</v>
      </c>
      <c r="D62" s="33"/>
      <c r="E62" s="33"/>
    </row>
    <row r="63" spans="1:9" ht="31.5" x14ac:dyDescent="0.25">
      <c r="A63" s="26" t="s">
        <v>388</v>
      </c>
      <c r="B63" s="37" t="s">
        <v>389</v>
      </c>
      <c r="C63" s="20" t="s">
        <v>29</v>
      </c>
      <c r="D63" s="33"/>
      <c r="E63" s="33"/>
    </row>
    <row r="64" spans="1:9" ht="15.75" x14ac:dyDescent="0.25">
      <c r="A64" s="26" t="s">
        <v>390</v>
      </c>
      <c r="B64" s="50" t="s">
        <v>391</v>
      </c>
      <c r="C64" s="20" t="s">
        <v>29</v>
      </c>
      <c r="D64" s="33"/>
      <c r="E64" s="33"/>
    </row>
    <row r="65" spans="1:5" ht="31.5" x14ac:dyDescent="0.25">
      <c r="A65" s="26" t="s">
        <v>392</v>
      </c>
      <c r="B65" s="50" t="s">
        <v>393</v>
      </c>
      <c r="C65" s="20" t="s">
        <v>29</v>
      </c>
      <c r="D65" s="33"/>
      <c r="E65" s="33"/>
    </row>
    <row r="66" spans="1:5" ht="15.75" x14ac:dyDescent="0.25">
      <c r="A66" s="48"/>
      <c r="B66" s="34"/>
      <c r="C66" s="22"/>
      <c r="D66" s="47"/>
      <c r="E66" s="46"/>
    </row>
    <row r="67" spans="1:5" ht="15.75" x14ac:dyDescent="0.25">
      <c r="A67" s="48" t="s">
        <v>39</v>
      </c>
      <c r="B67" s="45" t="s">
        <v>38</v>
      </c>
      <c r="C67" s="22"/>
      <c r="D67" s="47"/>
      <c r="E67" s="46"/>
    </row>
    <row r="68" spans="1:5" ht="15.75" x14ac:dyDescent="0.25">
      <c r="A68" s="21" t="s">
        <v>394</v>
      </c>
      <c r="B68" s="51" t="s">
        <v>395</v>
      </c>
      <c r="C68" s="20" t="s">
        <v>75</v>
      </c>
      <c r="D68" s="47"/>
      <c r="E68" s="47"/>
    </row>
    <row r="69" spans="1:5" ht="15.75" x14ac:dyDescent="0.25">
      <c r="A69" s="45"/>
      <c r="B69" s="34"/>
      <c r="C69" s="22"/>
      <c r="D69" s="47"/>
      <c r="E69" s="44"/>
    </row>
    <row r="70" spans="1:5" ht="15.75" x14ac:dyDescent="0.25">
      <c r="A70" s="48" t="s">
        <v>43</v>
      </c>
      <c r="B70" s="45" t="s">
        <v>396</v>
      </c>
      <c r="C70" s="22"/>
      <c r="D70" s="30"/>
      <c r="E70" s="46"/>
    </row>
    <row r="71" spans="1:5" s="56" customFormat="1" ht="15.75" x14ac:dyDescent="0.25">
      <c r="A71" s="52"/>
      <c r="B71" s="53" t="s">
        <v>397</v>
      </c>
      <c r="C71" s="54"/>
      <c r="D71" s="55"/>
      <c r="E71" s="33"/>
    </row>
    <row r="72" spans="1:5" s="56" customFormat="1" ht="31.5" x14ac:dyDescent="0.25">
      <c r="A72" s="57"/>
      <c r="B72" s="58" t="s">
        <v>607</v>
      </c>
      <c r="C72" s="59" t="s">
        <v>29</v>
      </c>
      <c r="D72" s="60"/>
      <c r="E72" s="33"/>
    </row>
    <row r="73" spans="1:5" s="56" customFormat="1" ht="31.5" x14ac:dyDescent="0.25">
      <c r="A73" s="57"/>
      <c r="B73" s="88" t="s">
        <v>604</v>
      </c>
      <c r="C73" s="59" t="s">
        <v>29</v>
      </c>
      <c r="D73" s="60"/>
      <c r="E73" s="33"/>
    </row>
    <row r="74" spans="1:5" s="56" customFormat="1" ht="15.75" x14ac:dyDescent="0.25">
      <c r="A74" s="57"/>
      <c r="B74" s="88" t="s">
        <v>606</v>
      </c>
      <c r="C74" s="59" t="s">
        <v>29</v>
      </c>
      <c r="D74" s="60"/>
      <c r="E74" s="33"/>
    </row>
    <row r="75" spans="1:5" s="56" customFormat="1" ht="15.75" x14ac:dyDescent="0.25">
      <c r="A75" s="57"/>
      <c r="B75" s="61" t="s">
        <v>398</v>
      </c>
      <c r="C75" s="59" t="s">
        <v>25</v>
      </c>
      <c r="D75" s="60"/>
      <c r="E75" s="33"/>
    </row>
    <row r="76" spans="1:5" s="56" customFormat="1" ht="15.75" x14ac:dyDescent="0.25">
      <c r="A76" s="62"/>
      <c r="B76" s="61" t="s">
        <v>399</v>
      </c>
      <c r="C76" s="59" t="s">
        <v>29</v>
      </c>
      <c r="D76" s="60"/>
      <c r="E76" s="33"/>
    </row>
    <row r="77" spans="1:5" s="56" customFormat="1" ht="15.75" x14ac:dyDescent="0.25">
      <c r="A77" s="57"/>
      <c r="B77" s="61" t="s">
        <v>400</v>
      </c>
      <c r="C77" s="59" t="s">
        <v>25</v>
      </c>
      <c r="D77" s="60"/>
      <c r="E77" s="33"/>
    </row>
    <row r="78" spans="1:5" s="56" customFormat="1" ht="31.5" x14ac:dyDescent="0.25">
      <c r="A78" s="57"/>
      <c r="B78" s="58" t="s">
        <v>401</v>
      </c>
      <c r="C78" s="59" t="s">
        <v>29</v>
      </c>
      <c r="D78" s="60"/>
      <c r="E78" s="33"/>
    </row>
    <row r="79" spans="1:5" ht="15.75" x14ac:dyDescent="0.25">
      <c r="A79" s="26"/>
      <c r="B79" s="53" t="s">
        <v>402</v>
      </c>
      <c r="C79" s="26"/>
      <c r="D79" s="32"/>
      <c r="E79" s="33"/>
    </row>
    <row r="80" spans="1:5" ht="110.25" x14ac:dyDescent="0.25">
      <c r="A80" s="26" t="s">
        <v>403</v>
      </c>
      <c r="B80" s="37" t="s">
        <v>404</v>
      </c>
      <c r="C80" s="26" t="s">
        <v>29</v>
      </c>
      <c r="D80" s="32"/>
      <c r="E80" s="33"/>
    </row>
    <row r="81" spans="1:7" ht="31.5" x14ac:dyDescent="0.25">
      <c r="A81" s="26" t="s">
        <v>405</v>
      </c>
      <c r="B81" s="37" t="s">
        <v>406</v>
      </c>
      <c r="C81" s="26" t="s">
        <v>25</v>
      </c>
      <c r="D81" s="32"/>
      <c r="E81" s="33"/>
    </row>
    <row r="82" spans="1:7" ht="15.75" x14ac:dyDescent="0.25">
      <c r="A82" s="26" t="s">
        <v>407</v>
      </c>
      <c r="B82" s="63" t="s">
        <v>408</v>
      </c>
      <c r="C82" s="26"/>
      <c r="D82" s="32"/>
      <c r="E82" s="33"/>
    </row>
    <row r="83" spans="1:7" ht="15.75" x14ac:dyDescent="0.25">
      <c r="A83" s="26" t="s">
        <v>409</v>
      </c>
      <c r="B83" s="37" t="s">
        <v>410</v>
      </c>
      <c r="C83" s="26" t="s">
        <v>25</v>
      </c>
      <c r="D83" s="32"/>
      <c r="E83" s="33"/>
    </row>
    <row r="84" spans="1:7" ht="15.75" x14ac:dyDescent="0.25">
      <c r="A84" s="26" t="s">
        <v>411</v>
      </c>
      <c r="B84" s="37" t="s">
        <v>412</v>
      </c>
      <c r="C84" s="26" t="s">
        <v>29</v>
      </c>
      <c r="D84" s="32"/>
      <c r="E84" s="33"/>
    </row>
    <row r="85" spans="1:7" ht="15.75" x14ac:dyDescent="0.25">
      <c r="A85" s="26" t="s">
        <v>413</v>
      </c>
      <c r="B85" s="37" t="s">
        <v>414</v>
      </c>
      <c r="C85" s="26" t="s">
        <v>29</v>
      </c>
      <c r="D85" s="32"/>
      <c r="E85" s="33"/>
    </row>
    <row r="86" spans="1:7" ht="15.75" x14ac:dyDescent="0.25">
      <c r="A86" s="26" t="s">
        <v>415</v>
      </c>
      <c r="B86" s="63" t="s">
        <v>416</v>
      </c>
      <c r="C86" s="26"/>
      <c r="D86" s="32"/>
      <c r="E86" s="33"/>
    </row>
    <row r="87" spans="1:7" ht="31.5" x14ac:dyDescent="0.25">
      <c r="A87" s="26" t="s">
        <v>417</v>
      </c>
      <c r="B87" s="37" t="s">
        <v>418</v>
      </c>
      <c r="C87" s="26" t="s">
        <v>25</v>
      </c>
      <c r="D87" s="32"/>
      <c r="E87" s="33"/>
    </row>
    <row r="88" spans="1:7" ht="31.5" x14ac:dyDescent="0.25">
      <c r="A88" s="26" t="s">
        <v>419</v>
      </c>
      <c r="B88" s="37" t="s">
        <v>420</v>
      </c>
      <c r="C88" s="26" t="s">
        <v>25</v>
      </c>
      <c r="D88" s="32"/>
      <c r="E88" s="33"/>
    </row>
    <row r="89" spans="1:7" ht="31.5" x14ac:dyDescent="0.25">
      <c r="A89" s="26" t="s">
        <v>421</v>
      </c>
      <c r="B89" s="37" t="s">
        <v>422</v>
      </c>
      <c r="C89" s="26" t="s">
        <v>25</v>
      </c>
      <c r="D89" s="32"/>
      <c r="E89" s="33"/>
    </row>
    <row r="90" spans="1:7" ht="47.25" x14ac:dyDescent="0.25">
      <c r="A90" s="26" t="s">
        <v>423</v>
      </c>
      <c r="B90" s="37" t="s">
        <v>424</v>
      </c>
      <c r="C90" s="26" t="s">
        <v>44</v>
      </c>
      <c r="D90" s="32"/>
      <c r="E90" s="33"/>
    </row>
    <row r="91" spans="1:7" ht="47.25" x14ac:dyDescent="0.25">
      <c r="A91" s="26" t="s">
        <v>425</v>
      </c>
      <c r="B91" s="37" t="s">
        <v>426</v>
      </c>
      <c r="C91" s="26" t="s">
        <v>29</v>
      </c>
      <c r="D91" s="32"/>
      <c r="E91" s="33"/>
    </row>
    <row r="92" spans="1:7" ht="31.5" x14ac:dyDescent="0.25">
      <c r="A92" s="26" t="s">
        <v>427</v>
      </c>
      <c r="B92" s="37" t="s">
        <v>428</v>
      </c>
      <c r="C92" s="26" t="s">
        <v>25</v>
      </c>
      <c r="D92" s="32"/>
      <c r="E92" s="33"/>
      <c r="G92" s="19">
        <f>15+27+27+30+30+45+45+45</f>
        <v>264</v>
      </c>
    </row>
    <row r="93" spans="1:7" ht="31.5" x14ac:dyDescent="0.25">
      <c r="A93" s="26" t="s">
        <v>429</v>
      </c>
      <c r="B93" s="37" t="s">
        <v>430</v>
      </c>
      <c r="C93" s="26" t="s">
        <v>25</v>
      </c>
      <c r="D93" s="32"/>
      <c r="E93" s="33"/>
      <c r="G93" s="19">
        <f>32+28+28</f>
        <v>88</v>
      </c>
    </row>
    <row r="94" spans="1:7" ht="31.5" x14ac:dyDescent="0.25">
      <c r="A94" s="26" t="s">
        <v>431</v>
      </c>
      <c r="B94" s="37" t="s">
        <v>432</v>
      </c>
      <c r="C94" s="26" t="s">
        <v>25</v>
      </c>
      <c r="D94" s="32"/>
      <c r="E94" s="33"/>
      <c r="G94" s="19">
        <f>23+21+27+25</f>
        <v>96</v>
      </c>
    </row>
    <row r="95" spans="1:7" ht="15.75" x14ac:dyDescent="0.25">
      <c r="A95" s="26" t="s">
        <v>433</v>
      </c>
      <c r="B95" s="29" t="s">
        <v>434</v>
      </c>
      <c r="C95" s="20" t="s">
        <v>29</v>
      </c>
      <c r="D95" s="47"/>
      <c r="E95" s="33"/>
    </row>
    <row r="96" spans="1:7" ht="15.75" x14ac:dyDescent="0.25">
      <c r="A96" s="26" t="s">
        <v>435</v>
      </c>
      <c r="B96" s="29" t="s">
        <v>436</v>
      </c>
      <c r="C96" s="20" t="s">
        <v>29</v>
      </c>
      <c r="D96" s="47"/>
      <c r="E96" s="33"/>
    </row>
    <row r="97" spans="1:7" ht="15.75" x14ac:dyDescent="0.25">
      <c r="A97" s="26" t="s">
        <v>437</v>
      </c>
      <c r="B97" s="29" t="s">
        <v>438</v>
      </c>
      <c r="C97" s="20" t="s">
        <v>29</v>
      </c>
      <c r="D97" s="47"/>
      <c r="E97" s="33"/>
    </row>
    <row r="98" spans="1:7" ht="15.75" x14ac:dyDescent="0.25">
      <c r="A98" s="26" t="s">
        <v>439</v>
      </c>
      <c r="B98" s="29" t="s">
        <v>440</v>
      </c>
      <c r="C98" s="20" t="s">
        <v>29</v>
      </c>
      <c r="D98" s="47"/>
      <c r="E98" s="33"/>
    </row>
    <row r="99" spans="1:7" ht="15.75" x14ac:dyDescent="0.25">
      <c r="A99" s="26" t="s">
        <v>441</v>
      </c>
      <c r="B99" s="29" t="s">
        <v>442</v>
      </c>
      <c r="C99" s="20" t="s">
        <v>29</v>
      </c>
      <c r="D99" s="47"/>
      <c r="E99" s="33"/>
    </row>
    <row r="100" spans="1:7" ht="15.75" x14ac:dyDescent="0.25">
      <c r="A100" s="26" t="s">
        <v>443</v>
      </c>
      <c r="B100" s="29" t="s">
        <v>444</v>
      </c>
      <c r="C100" s="20" t="s">
        <v>29</v>
      </c>
      <c r="D100" s="47"/>
      <c r="E100" s="33"/>
    </row>
    <row r="101" spans="1:7" ht="15.75" x14ac:dyDescent="0.25">
      <c r="A101" s="26" t="s">
        <v>445</v>
      </c>
      <c r="B101" s="29" t="s">
        <v>446</v>
      </c>
      <c r="C101" s="20" t="s">
        <v>29</v>
      </c>
      <c r="D101" s="47"/>
      <c r="E101" s="33"/>
    </row>
    <row r="102" spans="1:7" ht="15.75" x14ac:dyDescent="0.25">
      <c r="A102" s="26" t="s">
        <v>447</v>
      </c>
      <c r="B102" s="29" t="s">
        <v>448</v>
      </c>
      <c r="C102" s="20" t="s">
        <v>29</v>
      </c>
      <c r="D102" s="47"/>
      <c r="E102" s="33"/>
    </row>
    <row r="103" spans="1:7" ht="15.75" x14ac:dyDescent="0.25">
      <c r="A103" s="26"/>
      <c r="B103" s="45" t="s">
        <v>59</v>
      </c>
      <c r="C103" s="22"/>
      <c r="D103" s="44"/>
      <c r="E103" s="33"/>
    </row>
    <row r="104" spans="1:7" ht="15.75" x14ac:dyDescent="0.25">
      <c r="A104" s="26" t="s">
        <v>449</v>
      </c>
      <c r="B104" s="29" t="s">
        <v>52</v>
      </c>
      <c r="C104" s="20" t="s">
        <v>29</v>
      </c>
      <c r="D104" s="47"/>
      <c r="E104" s="33"/>
    </row>
    <row r="105" spans="1:7" ht="15.75" x14ac:dyDescent="0.25">
      <c r="A105" s="48"/>
      <c r="B105" s="34"/>
      <c r="C105" s="22"/>
      <c r="D105" s="33"/>
      <c r="E105" s="46"/>
    </row>
    <row r="106" spans="1:7" ht="15.75" x14ac:dyDescent="0.25">
      <c r="A106" s="48" t="s">
        <v>61</v>
      </c>
      <c r="B106" s="45" t="s">
        <v>40</v>
      </c>
      <c r="C106" s="45"/>
      <c r="D106" s="47"/>
      <c r="E106" s="46"/>
      <c r="G106" s="64"/>
    </row>
    <row r="107" spans="1:7" ht="15.75" x14ac:dyDescent="0.25">
      <c r="A107" s="21" t="s">
        <v>450</v>
      </c>
      <c r="B107" s="65" t="s">
        <v>451</v>
      </c>
      <c r="C107" s="29" t="s">
        <v>27</v>
      </c>
      <c r="D107" s="47"/>
      <c r="E107" s="30"/>
      <c r="G107" s="64"/>
    </row>
    <row r="108" spans="1:7" ht="15.75" x14ac:dyDescent="0.25">
      <c r="A108" s="21" t="s">
        <v>452</v>
      </c>
      <c r="B108" s="66" t="s">
        <v>453</v>
      </c>
      <c r="C108" s="29" t="s">
        <v>27</v>
      </c>
      <c r="D108" s="47"/>
      <c r="E108" s="30"/>
      <c r="G108" s="64"/>
    </row>
    <row r="109" spans="1:7" ht="15.75" x14ac:dyDescent="0.25">
      <c r="A109" s="21" t="s">
        <v>454</v>
      </c>
      <c r="B109" s="65" t="s">
        <v>455</v>
      </c>
      <c r="C109" s="29" t="s">
        <v>27</v>
      </c>
      <c r="D109" s="47"/>
      <c r="E109" s="30"/>
      <c r="G109" s="64"/>
    </row>
    <row r="110" spans="1:7" ht="15.75" x14ac:dyDescent="0.25">
      <c r="A110" s="21" t="s">
        <v>456</v>
      </c>
      <c r="B110" s="66" t="s">
        <v>457</v>
      </c>
      <c r="C110" s="29" t="s">
        <v>27</v>
      </c>
      <c r="D110" s="47"/>
      <c r="E110" s="30"/>
    </row>
    <row r="111" spans="1:7" ht="15.75" x14ac:dyDescent="0.25">
      <c r="A111" s="21" t="s">
        <v>458</v>
      </c>
      <c r="B111" s="65" t="s">
        <v>459</v>
      </c>
      <c r="C111" s="29" t="s">
        <v>27</v>
      </c>
      <c r="D111" s="32"/>
      <c r="E111" s="30"/>
    </row>
    <row r="112" spans="1:7" ht="15.75" x14ac:dyDescent="0.25">
      <c r="A112" s="48"/>
      <c r="B112" s="34"/>
      <c r="C112" s="45"/>
      <c r="D112" s="44"/>
      <c r="E112" s="46"/>
    </row>
    <row r="113" spans="1:10" ht="15.75" x14ac:dyDescent="0.25">
      <c r="A113" s="26"/>
      <c r="B113" s="49"/>
      <c r="C113" s="26"/>
      <c r="D113" s="32"/>
      <c r="E113" s="24"/>
    </row>
    <row r="114" spans="1:10" ht="15.75" x14ac:dyDescent="0.25">
      <c r="A114" s="48"/>
      <c r="B114" s="45" t="s">
        <v>460</v>
      </c>
      <c r="C114" s="45"/>
      <c r="D114" s="44"/>
      <c r="E114" s="46"/>
    </row>
    <row r="117" spans="1:10" ht="15.75" x14ac:dyDescent="0.25">
      <c r="A117" s="302" t="s">
        <v>719</v>
      </c>
      <c r="B117" s="302"/>
      <c r="C117" s="302"/>
      <c r="D117" s="302"/>
      <c r="E117" s="302"/>
    </row>
    <row r="119" spans="1:10" ht="15.75" x14ac:dyDescent="0.25">
      <c r="A119" s="23" t="s">
        <v>62</v>
      </c>
      <c r="B119" s="23" t="s">
        <v>280</v>
      </c>
      <c r="C119" s="23" t="s">
        <v>64</v>
      </c>
      <c r="D119" s="24" t="s">
        <v>325</v>
      </c>
      <c r="E119" s="24" t="s">
        <v>326</v>
      </c>
    </row>
    <row r="120" spans="1:10" ht="15.75" x14ac:dyDescent="0.25">
      <c r="A120" s="23" t="s">
        <v>3</v>
      </c>
      <c r="B120" s="25" t="s">
        <v>65</v>
      </c>
      <c r="C120" s="26"/>
      <c r="D120" s="27"/>
      <c r="E120" s="27"/>
    </row>
    <row r="121" spans="1:10" ht="15.75" x14ac:dyDescent="0.25">
      <c r="A121" s="28" t="s">
        <v>66</v>
      </c>
      <c r="B121" s="29" t="s">
        <v>327</v>
      </c>
      <c r="C121" s="26" t="s">
        <v>27</v>
      </c>
      <c r="D121" s="30"/>
      <c r="E121" s="30"/>
    </row>
    <row r="122" spans="1:10" ht="63" x14ac:dyDescent="0.25">
      <c r="A122" s="28" t="s">
        <v>67</v>
      </c>
      <c r="B122" s="31" t="s">
        <v>328</v>
      </c>
      <c r="C122" s="28" t="s">
        <v>6</v>
      </c>
      <c r="D122" s="32"/>
      <c r="E122" s="30"/>
    </row>
    <row r="123" spans="1:10" ht="15.75" x14ac:dyDescent="0.25">
      <c r="A123" s="28" t="s">
        <v>68</v>
      </c>
      <c r="B123" s="29" t="s">
        <v>10</v>
      </c>
      <c r="C123" s="26" t="s">
        <v>11</v>
      </c>
      <c r="D123" s="32"/>
      <c r="E123" s="30"/>
    </row>
    <row r="124" spans="1:10" ht="15.75" x14ac:dyDescent="0.25">
      <c r="A124" s="28" t="s">
        <v>69</v>
      </c>
      <c r="B124" s="29" t="s">
        <v>329</v>
      </c>
      <c r="C124" s="26" t="s">
        <v>11</v>
      </c>
      <c r="D124" s="32"/>
      <c r="E124" s="30"/>
    </row>
    <row r="125" spans="1:10" ht="15.75" x14ac:dyDescent="0.25">
      <c r="A125" s="28" t="s">
        <v>70</v>
      </c>
      <c r="B125" s="29" t="s">
        <v>12</v>
      </c>
      <c r="C125" s="26" t="s">
        <v>11</v>
      </c>
      <c r="D125" s="32"/>
      <c r="E125" s="30"/>
    </row>
    <row r="126" spans="1:10" ht="15.75" x14ac:dyDescent="0.25">
      <c r="A126" s="28" t="s">
        <v>279</v>
      </c>
      <c r="B126" s="29" t="s">
        <v>13</v>
      </c>
      <c r="C126" s="26" t="s">
        <v>11</v>
      </c>
      <c r="D126" s="32"/>
      <c r="E126" s="30"/>
    </row>
    <row r="127" spans="1:10" ht="15.75" x14ac:dyDescent="0.25">
      <c r="A127" s="26"/>
      <c r="B127" s="34"/>
      <c r="C127" s="26"/>
      <c r="D127" s="27"/>
      <c r="E127" s="35"/>
      <c r="G127" s="36" t="s">
        <v>330</v>
      </c>
      <c r="H127" s="36" t="s">
        <v>331</v>
      </c>
      <c r="I127" s="36" t="s">
        <v>332</v>
      </c>
      <c r="J127" s="36" t="s">
        <v>333</v>
      </c>
    </row>
    <row r="128" spans="1:10" ht="15.75" x14ac:dyDescent="0.25">
      <c r="A128" s="23" t="s">
        <v>8</v>
      </c>
      <c r="B128" s="25" t="s">
        <v>334</v>
      </c>
      <c r="C128" s="26"/>
      <c r="D128" s="27"/>
      <c r="E128" s="27"/>
      <c r="G128" s="36">
        <f>24+40.2</f>
        <v>64.2</v>
      </c>
      <c r="H128" s="36">
        <f>20+25.4</f>
        <v>45.4</v>
      </c>
      <c r="I128" s="36">
        <v>0</v>
      </c>
      <c r="J128" s="36">
        <v>0</v>
      </c>
    </row>
    <row r="129" spans="1:9" ht="31.5" x14ac:dyDescent="0.25">
      <c r="A129" s="26" t="s">
        <v>72</v>
      </c>
      <c r="B129" s="37" t="s">
        <v>335</v>
      </c>
      <c r="C129" s="26" t="s">
        <v>11</v>
      </c>
      <c r="D129" s="32"/>
      <c r="E129" s="32"/>
      <c r="G129" s="36">
        <f>+G128+I128</f>
        <v>64.2</v>
      </c>
      <c r="H129" s="36"/>
    </row>
    <row r="130" spans="1:9" ht="31.5" x14ac:dyDescent="0.25">
      <c r="A130" s="26" t="s">
        <v>73</v>
      </c>
      <c r="B130" s="37" t="s">
        <v>336</v>
      </c>
      <c r="C130" s="26" t="s">
        <v>337</v>
      </c>
      <c r="D130" s="32"/>
      <c r="E130" s="32"/>
      <c r="G130" s="36"/>
      <c r="H130" s="36"/>
    </row>
    <row r="131" spans="1:9" ht="31.5" x14ac:dyDescent="0.25">
      <c r="A131" s="26" t="s">
        <v>74</v>
      </c>
      <c r="B131" s="37" t="s">
        <v>338</v>
      </c>
      <c r="C131" s="26" t="s">
        <v>11</v>
      </c>
      <c r="D131" s="32"/>
      <c r="E131" s="32"/>
      <c r="G131" s="36"/>
      <c r="H131" s="36"/>
    </row>
    <row r="132" spans="1:9" ht="15.75" x14ac:dyDescent="0.25">
      <c r="A132" s="26" t="s">
        <v>76</v>
      </c>
      <c r="B132" s="38" t="s">
        <v>339</v>
      </c>
      <c r="C132" s="26" t="s">
        <v>11</v>
      </c>
      <c r="D132" s="32"/>
      <c r="E132" s="32"/>
      <c r="G132" s="36"/>
      <c r="H132" s="36"/>
    </row>
    <row r="133" spans="1:9" ht="15.75" x14ac:dyDescent="0.25">
      <c r="A133" s="26" t="s">
        <v>77</v>
      </c>
      <c r="B133" s="38" t="s">
        <v>343</v>
      </c>
      <c r="C133" s="26" t="s">
        <v>11</v>
      </c>
      <c r="D133" s="32"/>
      <c r="E133" s="32"/>
      <c r="G133" s="36" t="s">
        <v>340</v>
      </c>
      <c r="H133" s="36" t="s">
        <v>341</v>
      </c>
      <c r="I133" s="36" t="s">
        <v>461</v>
      </c>
    </row>
    <row r="134" spans="1:9" ht="15.75" x14ac:dyDescent="0.25">
      <c r="A134" s="26" t="s">
        <v>78</v>
      </c>
      <c r="B134" s="38" t="s">
        <v>344</v>
      </c>
      <c r="C134" s="26" t="s">
        <v>75</v>
      </c>
      <c r="D134" s="32"/>
      <c r="E134" s="32"/>
      <c r="G134" s="36">
        <f>6.9+6.9+6+22.3</f>
        <v>42.1</v>
      </c>
      <c r="H134" s="36">
        <v>68.349999999999994</v>
      </c>
      <c r="I134" s="36">
        <v>37.700000000000003</v>
      </c>
    </row>
    <row r="135" spans="1:9" ht="15.75" x14ac:dyDescent="0.25">
      <c r="A135" s="26" t="s">
        <v>345</v>
      </c>
      <c r="B135" s="38" t="s">
        <v>346</v>
      </c>
      <c r="C135" s="26" t="s">
        <v>11</v>
      </c>
      <c r="D135" s="32"/>
      <c r="E135" s="32"/>
      <c r="G135" s="36" t="s">
        <v>347</v>
      </c>
      <c r="H135" s="36" t="s">
        <v>348</v>
      </c>
    </row>
    <row r="136" spans="1:9" ht="15.75" x14ac:dyDescent="0.25">
      <c r="A136" s="26" t="s">
        <v>349</v>
      </c>
      <c r="B136" s="38" t="s">
        <v>350</v>
      </c>
      <c r="C136" s="26" t="s">
        <v>11</v>
      </c>
      <c r="D136" s="32"/>
      <c r="E136" s="32"/>
      <c r="G136" s="36">
        <v>26.65</v>
      </c>
      <c r="H136" s="36">
        <f>11.2+6.35</f>
        <v>17.549999999999997</v>
      </c>
    </row>
    <row r="137" spans="1:9" ht="31.5" x14ac:dyDescent="0.25">
      <c r="A137" s="26" t="s">
        <v>351</v>
      </c>
      <c r="B137" s="37" t="s">
        <v>352</v>
      </c>
      <c r="C137" s="26" t="s">
        <v>11</v>
      </c>
      <c r="D137" s="32"/>
      <c r="E137" s="32"/>
      <c r="G137" s="36"/>
      <c r="H137" s="36"/>
    </row>
    <row r="138" spans="1:9" ht="15.75" x14ac:dyDescent="0.25">
      <c r="A138" s="26"/>
      <c r="B138" s="34"/>
      <c r="C138" s="26"/>
      <c r="D138" s="39"/>
      <c r="E138" s="35"/>
    </row>
    <row r="139" spans="1:9" ht="15.75" x14ac:dyDescent="0.25">
      <c r="A139" s="23" t="s">
        <v>14</v>
      </c>
      <c r="B139" s="40" t="s">
        <v>353</v>
      </c>
      <c r="C139" s="26"/>
      <c r="D139" s="32"/>
      <c r="E139" s="27"/>
    </row>
    <row r="140" spans="1:9" ht="31.5" x14ac:dyDescent="0.25">
      <c r="A140" s="26" t="s">
        <v>80</v>
      </c>
      <c r="B140" s="41" t="s">
        <v>354</v>
      </c>
      <c r="C140" s="26" t="s">
        <v>27</v>
      </c>
      <c r="D140" s="32"/>
      <c r="E140" s="32"/>
    </row>
    <row r="141" spans="1:9" ht="15.75" x14ac:dyDescent="0.25">
      <c r="A141" s="26" t="s">
        <v>81</v>
      </c>
      <c r="B141" s="38" t="s">
        <v>355</v>
      </c>
      <c r="C141" s="26" t="s">
        <v>11</v>
      </c>
      <c r="D141" s="32"/>
      <c r="E141" s="32"/>
    </row>
    <row r="142" spans="1:9" ht="15.75" x14ac:dyDescent="0.25">
      <c r="A142" s="26"/>
      <c r="B142" s="34"/>
      <c r="C142" s="26"/>
      <c r="D142" s="42"/>
      <c r="E142" s="35"/>
    </row>
    <row r="143" spans="1:9" ht="15.75" x14ac:dyDescent="0.25">
      <c r="A143" s="23" t="s">
        <v>30</v>
      </c>
      <c r="B143" s="25" t="s">
        <v>357</v>
      </c>
      <c r="C143" s="26"/>
      <c r="E143" s="27"/>
    </row>
    <row r="144" spans="1:9" ht="15.75" x14ac:dyDescent="0.25">
      <c r="A144" s="26" t="s">
        <v>358</v>
      </c>
      <c r="B144" s="38" t="s">
        <v>359</v>
      </c>
      <c r="C144" s="26" t="s">
        <v>75</v>
      </c>
      <c r="D144" s="32"/>
      <c r="E144" s="32"/>
    </row>
    <row r="145" spans="1:7" ht="15.75" x14ac:dyDescent="0.25">
      <c r="A145" s="26" t="s">
        <v>85</v>
      </c>
      <c r="B145" s="38" t="s">
        <v>361</v>
      </c>
      <c r="C145" s="26" t="s">
        <v>11</v>
      </c>
      <c r="D145" s="32"/>
      <c r="E145" s="32"/>
    </row>
    <row r="146" spans="1:7" ht="15.75" x14ac:dyDescent="0.25">
      <c r="A146" s="26" t="s">
        <v>86</v>
      </c>
      <c r="B146" s="38" t="s">
        <v>362</v>
      </c>
      <c r="C146" s="26" t="s">
        <v>11</v>
      </c>
      <c r="D146" s="32"/>
      <c r="E146" s="32"/>
    </row>
    <row r="147" spans="1:7" ht="15.75" x14ac:dyDescent="0.25">
      <c r="A147" s="26" t="s">
        <v>88</v>
      </c>
      <c r="B147" s="38" t="s">
        <v>462</v>
      </c>
      <c r="C147" s="26" t="s">
        <v>463</v>
      </c>
      <c r="D147" s="32"/>
      <c r="E147" s="32"/>
      <c r="G147" s="19">
        <v>5.64</v>
      </c>
    </row>
    <row r="148" spans="1:7" ht="15.75" x14ac:dyDescent="0.25">
      <c r="A148" s="26" t="s">
        <v>89</v>
      </c>
      <c r="B148" s="38" t="s">
        <v>363</v>
      </c>
      <c r="C148" s="26" t="s">
        <v>11</v>
      </c>
      <c r="D148" s="32"/>
      <c r="E148" s="32"/>
    </row>
    <row r="149" spans="1:7" ht="47.25" x14ac:dyDescent="0.25">
      <c r="A149" s="26" t="s">
        <v>90</v>
      </c>
      <c r="B149" s="37" t="s">
        <v>364</v>
      </c>
      <c r="C149" s="26" t="s">
        <v>11</v>
      </c>
      <c r="D149" s="32"/>
      <c r="E149" s="32"/>
    </row>
    <row r="150" spans="1:7" ht="15.75" x14ac:dyDescent="0.25">
      <c r="A150" s="26"/>
      <c r="B150" s="34"/>
      <c r="C150" s="26"/>
      <c r="D150" s="42"/>
      <c r="E150" s="35"/>
    </row>
    <row r="151" spans="1:7" ht="15.75" x14ac:dyDescent="0.25">
      <c r="A151" s="23" t="s">
        <v>33</v>
      </c>
      <c r="B151" s="25" t="s">
        <v>94</v>
      </c>
      <c r="C151" s="26"/>
      <c r="D151" s="32"/>
      <c r="E151" s="27"/>
    </row>
    <row r="152" spans="1:7" ht="15.75" x14ac:dyDescent="0.25">
      <c r="A152" s="26" t="s">
        <v>95</v>
      </c>
      <c r="B152" s="38" t="s">
        <v>366</v>
      </c>
      <c r="C152" s="26" t="s">
        <v>75</v>
      </c>
      <c r="D152" s="32"/>
      <c r="E152" s="32"/>
    </row>
    <row r="153" spans="1:7" ht="15.75" x14ac:dyDescent="0.25">
      <c r="A153" s="26" t="s">
        <v>97</v>
      </c>
      <c r="B153" s="38" t="s">
        <v>368</v>
      </c>
      <c r="C153" s="26" t="s">
        <v>75</v>
      </c>
      <c r="D153" s="32"/>
      <c r="E153" s="32"/>
      <c r="G153" s="19">
        <f>1.86+14.85+2.22+3.95+8.01+15.48</f>
        <v>46.370000000000005</v>
      </c>
    </row>
    <row r="154" spans="1:7" ht="31.5" x14ac:dyDescent="0.25">
      <c r="A154" s="26" t="s">
        <v>98</v>
      </c>
      <c r="B154" s="43" t="s">
        <v>369</v>
      </c>
      <c r="C154" s="26" t="s">
        <v>75</v>
      </c>
      <c r="D154" s="32"/>
      <c r="E154" s="32"/>
    </row>
    <row r="155" spans="1:7" ht="31.5" x14ac:dyDescent="0.25">
      <c r="A155" s="26" t="s">
        <v>99</v>
      </c>
      <c r="B155" s="37" t="s">
        <v>464</v>
      </c>
      <c r="C155" s="26" t="s">
        <v>75</v>
      </c>
      <c r="D155" s="32"/>
      <c r="E155" s="32"/>
    </row>
    <row r="156" spans="1:7" ht="31.5" x14ac:dyDescent="0.25">
      <c r="A156" s="26" t="s">
        <v>465</v>
      </c>
      <c r="B156" s="43" t="s">
        <v>371</v>
      </c>
      <c r="C156" s="26" t="s">
        <v>75</v>
      </c>
      <c r="D156" s="32"/>
      <c r="E156" s="32"/>
    </row>
    <row r="157" spans="1:7" ht="15.75" x14ac:dyDescent="0.25">
      <c r="A157" s="26"/>
      <c r="B157" s="34"/>
      <c r="C157" s="26"/>
      <c r="D157" s="44"/>
      <c r="E157" s="35"/>
    </row>
    <row r="158" spans="1:7" ht="15.75" x14ac:dyDescent="0.25">
      <c r="A158" s="23" t="s">
        <v>35</v>
      </c>
      <c r="B158" s="45" t="s">
        <v>372</v>
      </c>
      <c r="C158" s="45"/>
      <c r="D158" s="32"/>
      <c r="E158" s="46"/>
    </row>
    <row r="159" spans="1:7" ht="31.5" x14ac:dyDescent="0.25">
      <c r="A159" s="26" t="s">
        <v>102</v>
      </c>
      <c r="B159" s="37" t="s">
        <v>373</v>
      </c>
      <c r="C159" s="26" t="s">
        <v>27</v>
      </c>
      <c r="D159" s="32"/>
      <c r="E159" s="32"/>
    </row>
    <row r="160" spans="1:7" ht="15.75" x14ac:dyDescent="0.25">
      <c r="A160" s="26" t="s">
        <v>103</v>
      </c>
      <c r="B160" s="38" t="s">
        <v>376</v>
      </c>
      <c r="C160" s="26" t="s">
        <v>25</v>
      </c>
      <c r="D160" s="32"/>
      <c r="E160" s="32"/>
    </row>
    <row r="161" spans="1:5" ht="15.75" x14ac:dyDescent="0.25">
      <c r="A161" s="26" t="s">
        <v>104</v>
      </c>
      <c r="B161" s="38" t="s">
        <v>466</v>
      </c>
      <c r="C161" s="26" t="s">
        <v>25</v>
      </c>
      <c r="D161" s="32"/>
      <c r="E161" s="32"/>
    </row>
    <row r="162" spans="1:5" ht="15.75" x14ac:dyDescent="0.25">
      <c r="A162" s="26" t="s">
        <v>105</v>
      </c>
      <c r="B162" s="38" t="s">
        <v>378</v>
      </c>
      <c r="C162" s="26" t="s">
        <v>25</v>
      </c>
      <c r="D162" s="32"/>
      <c r="E162" s="32"/>
    </row>
    <row r="163" spans="1:5" ht="15.75" x14ac:dyDescent="0.25">
      <c r="A163" s="26" t="s">
        <v>106</v>
      </c>
      <c r="B163" s="37" t="s">
        <v>379</v>
      </c>
      <c r="C163" s="26" t="s">
        <v>380</v>
      </c>
      <c r="D163" s="47"/>
      <c r="E163" s="32"/>
    </row>
    <row r="164" spans="1:5" ht="15.75" x14ac:dyDescent="0.25">
      <c r="A164" s="48"/>
      <c r="B164" s="49"/>
      <c r="C164" s="45"/>
      <c r="D164" s="44"/>
      <c r="E164" s="35"/>
    </row>
    <row r="165" spans="1:5" ht="15.75" x14ac:dyDescent="0.25">
      <c r="A165" s="23" t="s">
        <v>37</v>
      </c>
      <c r="B165" s="45" t="s">
        <v>381</v>
      </c>
      <c r="C165" s="45"/>
      <c r="D165" s="33"/>
      <c r="E165" s="46"/>
    </row>
    <row r="166" spans="1:5" ht="15.75" x14ac:dyDescent="0.25">
      <c r="A166" s="48"/>
      <c r="B166" s="45" t="s">
        <v>382</v>
      </c>
      <c r="C166" s="45"/>
      <c r="D166" s="33"/>
      <c r="E166" s="46"/>
    </row>
    <row r="167" spans="1:5" ht="31.5" x14ac:dyDescent="0.25">
      <c r="A167" s="26" t="s">
        <v>110</v>
      </c>
      <c r="B167" s="37" t="s">
        <v>383</v>
      </c>
      <c r="C167" s="20" t="s">
        <v>29</v>
      </c>
      <c r="D167" s="33"/>
      <c r="E167" s="33"/>
    </row>
    <row r="168" spans="1:5" ht="31.5" x14ac:dyDescent="0.25">
      <c r="A168" s="26" t="s">
        <v>111</v>
      </c>
      <c r="B168" s="37" t="s">
        <v>384</v>
      </c>
      <c r="C168" s="20" t="s">
        <v>29</v>
      </c>
      <c r="D168" s="33"/>
      <c r="E168" s="33"/>
    </row>
    <row r="169" spans="1:5" ht="15.75" x14ac:dyDescent="0.25">
      <c r="A169" s="26" t="s">
        <v>112</v>
      </c>
      <c r="B169" s="45" t="s">
        <v>385</v>
      </c>
      <c r="C169" s="22"/>
      <c r="D169" s="33"/>
      <c r="E169" s="33"/>
    </row>
    <row r="170" spans="1:5" ht="31.5" x14ac:dyDescent="0.25">
      <c r="A170" s="26" t="s">
        <v>113</v>
      </c>
      <c r="B170" s="37" t="s">
        <v>386</v>
      </c>
      <c r="C170" s="20" t="s">
        <v>29</v>
      </c>
      <c r="D170" s="33"/>
      <c r="E170" s="33"/>
    </row>
    <row r="171" spans="1:5" ht="31.5" x14ac:dyDescent="0.25">
      <c r="A171" s="26" t="s">
        <v>114</v>
      </c>
      <c r="B171" s="37" t="s">
        <v>387</v>
      </c>
      <c r="C171" s="20" t="s">
        <v>29</v>
      </c>
      <c r="D171" s="33"/>
      <c r="E171" s="33"/>
    </row>
    <row r="172" spans="1:5" ht="31.5" x14ac:dyDescent="0.25">
      <c r="A172" s="26" t="s">
        <v>388</v>
      </c>
      <c r="B172" s="37" t="s">
        <v>389</v>
      </c>
      <c r="C172" s="20" t="s">
        <v>29</v>
      </c>
      <c r="D172" s="33"/>
      <c r="E172" s="33"/>
    </row>
    <row r="173" spans="1:5" ht="15.75" x14ac:dyDescent="0.25">
      <c r="A173" s="26" t="s">
        <v>390</v>
      </c>
      <c r="B173" s="50" t="s">
        <v>391</v>
      </c>
      <c r="C173" s="20" t="s">
        <v>29</v>
      </c>
      <c r="D173" s="33"/>
      <c r="E173" s="33"/>
    </row>
    <row r="174" spans="1:5" ht="31.5" x14ac:dyDescent="0.25">
      <c r="A174" s="26" t="s">
        <v>392</v>
      </c>
      <c r="B174" s="50" t="s">
        <v>393</v>
      </c>
      <c r="C174" s="20" t="s">
        <v>29</v>
      </c>
      <c r="D174" s="33"/>
      <c r="E174" s="33"/>
    </row>
    <row r="175" spans="1:5" ht="15.75" x14ac:dyDescent="0.25">
      <c r="A175" s="48"/>
      <c r="B175" s="34"/>
      <c r="C175" s="22"/>
      <c r="D175" s="47"/>
      <c r="E175" s="46"/>
    </row>
    <row r="176" spans="1:5" ht="15.75" x14ac:dyDescent="0.25">
      <c r="A176" s="48" t="s">
        <v>39</v>
      </c>
      <c r="B176" s="45" t="s">
        <v>38</v>
      </c>
      <c r="C176" s="22"/>
      <c r="D176" s="47"/>
      <c r="E176" s="46"/>
    </row>
    <row r="177" spans="1:5" ht="15.75" x14ac:dyDescent="0.25">
      <c r="A177" s="21" t="s">
        <v>394</v>
      </c>
      <c r="B177" s="51" t="s">
        <v>395</v>
      </c>
      <c r="C177" s="20" t="s">
        <v>75</v>
      </c>
      <c r="D177" s="47"/>
      <c r="E177" s="47"/>
    </row>
    <row r="178" spans="1:5" ht="15.75" x14ac:dyDescent="0.25">
      <c r="A178" s="45"/>
      <c r="B178" s="34"/>
      <c r="C178" s="22"/>
      <c r="D178" s="47"/>
      <c r="E178" s="44"/>
    </row>
    <row r="179" spans="1:5" ht="15.75" x14ac:dyDescent="0.25">
      <c r="A179" s="48" t="s">
        <v>43</v>
      </c>
      <c r="B179" s="45" t="s">
        <v>396</v>
      </c>
      <c r="C179" s="22"/>
      <c r="D179" s="30"/>
      <c r="E179" s="46"/>
    </row>
    <row r="180" spans="1:5" ht="31.5" x14ac:dyDescent="0.25">
      <c r="A180" s="26" t="s">
        <v>467</v>
      </c>
      <c r="B180" s="37" t="s">
        <v>468</v>
      </c>
      <c r="C180" s="26" t="s">
        <v>6</v>
      </c>
      <c r="D180" s="32"/>
      <c r="E180" s="33"/>
    </row>
    <row r="181" spans="1:5" ht="15.75" x14ac:dyDescent="0.25">
      <c r="A181" s="26" t="s">
        <v>407</v>
      </c>
      <c r="B181" s="63" t="s">
        <v>408</v>
      </c>
      <c r="C181" s="26"/>
      <c r="D181" s="32"/>
      <c r="E181" s="33"/>
    </row>
    <row r="182" spans="1:5" ht="15.75" x14ac:dyDescent="0.25">
      <c r="A182" s="26" t="s">
        <v>409</v>
      </c>
      <c r="B182" s="37" t="s">
        <v>410</v>
      </c>
      <c r="C182" s="26" t="s">
        <v>25</v>
      </c>
      <c r="D182" s="32"/>
      <c r="E182" s="33"/>
    </row>
    <row r="183" spans="1:5" ht="15.75" x14ac:dyDescent="0.25">
      <c r="A183" s="26" t="s">
        <v>411</v>
      </c>
      <c r="B183" s="37" t="s">
        <v>412</v>
      </c>
      <c r="C183" s="26" t="s">
        <v>29</v>
      </c>
      <c r="D183" s="32"/>
      <c r="E183" s="33"/>
    </row>
    <row r="184" spans="1:5" ht="15.75" x14ac:dyDescent="0.25">
      <c r="A184" s="26" t="s">
        <v>413</v>
      </c>
      <c r="B184" s="37" t="s">
        <v>414</v>
      </c>
      <c r="C184" s="26" t="s">
        <v>29</v>
      </c>
      <c r="D184" s="32"/>
      <c r="E184" s="33"/>
    </row>
    <row r="185" spans="1:5" ht="15.75" x14ac:dyDescent="0.25">
      <c r="A185" s="26" t="s">
        <v>415</v>
      </c>
      <c r="B185" s="37" t="s">
        <v>416</v>
      </c>
      <c r="C185" s="26"/>
      <c r="D185" s="32"/>
      <c r="E185" s="33"/>
    </row>
    <row r="186" spans="1:5" ht="31.5" x14ac:dyDescent="0.25">
      <c r="A186" s="26" t="s">
        <v>417</v>
      </c>
      <c r="B186" s="37" t="s">
        <v>418</v>
      </c>
      <c r="C186" s="26" t="s">
        <v>25</v>
      </c>
      <c r="D186" s="32"/>
      <c r="E186" s="33"/>
    </row>
    <row r="187" spans="1:5" ht="31.5" x14ac:dyDescent="0.25">
      <c r="A187" s="26" t="s">
        <v>419</v>
      </c>
      <c r="B187" s="37" t="s">
        <v>420</v>
      </c>
      <c r="C187" s="26" t="s">
        <v>25</v>
      </c>
      <c r="D187" s="32"/>
      <c r="E187" s="33"/>
    </row>
    <row r="188" spans="1:5" ht="31.5" x14ac:dyDescent="0.25">
      <c r="A188" s="26" t="s">
        <v>421</v>
      </c>
      <c r="B188" s="37" t="s">
        <v>422</v>
      </c>
      <c r="C188" s="26" t="s">
        <v>25</v>
      </c>
      <c r="D188" s="32"/>
      <c r="E188" s="33"/>
    </row>
    <row r="189" spans="1:5" ht="47.25" x14ac:dyDescent="0.25">
      <c r="A189" s="26" t="s">
        <v>423</v>
      </c>
      <c r="B189" s="37" t="s">
        <v>424</v>
      </c>
      <c r="C189" s="26" t="s">
        <v>44</v>
      </c>
      <c r="D189" s="32"/>
      <c r="E189" s="33"/>
    </row>
    <row r="190" spans="1:5" ht="47.25" x14ac:dyDescent="0.25">
      <c r="A190" s="26" t="s">
        <v>425</v>
      </c>
      <c r="B190" s="37" t="s">
        <v>426</v>
      </c>
      <c r="C190" s="26" t="s">
        <v>29</v>
      </c>
      <c r="D190" s="32"/>
      <c r="E190" s="33"/>
    </row>
    <row r="191" spans="1:5" ht="31.5" x14ac:dyDescent="0.25">
      <c r="A191" s="26" t="s">
        <v>427</v>
      </c>
      <c r="B191" s="37" t="s">
        <v>428</v>
      </c>
      <c r="C191" s="26" t="s">
        <v>25</v>
      </c>
      <c r="D191" s="32"/>
      <c r="E191" s="33"/>
    </row>
    <row r="192" spans="1:5" ht="31.5" x14ac:dyDescent="0.25">
      <c r="A192" s="26" t="s">
        <v>429</v>
      </c>
      <c r="B192" s="37" t="s">
        <v>430</v>
      </c>
      <c r="C192" s="26" t="s">
        <v>25</v>
      </c>
      <c r="D192" s="32"/>
      <c r="E192" s="33"/>
    </row>
    <row r="193" spans="1:7" ht="31.5" x14ac:dyDescent="0.25">
      <c r="A193" s="26" t="s">
        <v>431</v>
      </c>
      <c r="B193" s="37" t="s">
        <v>432</v>
      </c>
      <c r="C193" s="26" t="s">
        <v>25</v>
      </c>
      <c r="D193" s="32"/>
      <c r="E193" s="33"/>
    </row>
    <row r="194" spans="1:7" ht="31.5" x14ac:dyDescent="0.25">
      <c r="A194" s="26" t="s">
        <v>469</v>
      </c>
      <c r="B194" s="37" t="s">
        <v>406</v>
      </c>
      <c r="C194" s="26" t="s">
        <v>25</v>
      </c>
      <c r="D194" s="32"/>
      <c r="E194" s="33"/>
    </row>
    <row r="195" spans="1:7" ht="15.75" x14ac:dyDescent="0.25">
      <c r="A195" s="26" t="s">
        <v>433</v>
      </c>
      <c r="B195" s="29" t="s">
        <v>434</v>
      </c>
      <c r="C195" s="20" t="s">
        <v>29</v>
      </c>
      <c r="D195" s="47"/>
      <c r="E195" s="33"/>
    </row>
    <row r="196" spans="1:7" ht="15.75" x14ac:dyDescent="0.25">
      <c r="A196" s="26" t="s">
        <v>435</v>
      </c>
      <c r="B196" s="29" t="s">
        <v>436</v>
      </c>
      <c r="C196" s="20" t="s">
        <v>29</v>
      </c>
      <c r="D196" s="47"/>
      <c r="E196" s="33"/>
    </row>
    <row r="197" spans="1:7" ht="15.75" x14ac:dyDescent="0.25">
      <c r="A197" s="26" t="s">
        <v>437</v>
      </c>
      <c r="B197" s="29" t="s">
        <v>438</v>
      </c>
      <c r="C197" s="20" t="s">
        <v>29</v>
      </c>
      <c r="D197" s="47"/>
      <c r="E197" s="33"/>
    </row>
    <row r="198" spans="1:7" ht="15.75" x14ac:dyDescent="0.25">
      <c r="A198" s="26" t="s">
        <v>439</v>
      </c>
      <c r="B198" s="29" t="s">
        <v>440</v>
      </c>
      <c r="C198" s="20" t="s">
        <v>29</v>
      </c>
      <c r="D198" s="47"/>
      <c r="E198" s="33"/>
    </row>
    <row r="199" spans="1:7" ht="15.75" x14ac:dyDescent="0.25">
      <c r="A199" s="26" t="s">
        <v>441</v>
      </c>
      <c r="B199" s="29" t="s">
        <v>442</v>
      </c>
      <c r="C199" s="20" t="s">
        <v>29</v>
      </c>
      <c r="D199" s="47"/>
      <c r="E199" s="33"/>
    </row>
    <row r="200" spans="1:7" ht="15.75" x14ac:dyDescent="0.25">
      <c r="A200" s="26" t="s">
        <v>443</v>
      </c>
      <c r="B200" s="29" t="s">
        <v>444</v>
      </c>
      <c r="C200" s="20" t="s">
        <v>29</v>
      </c>
      <c r="D200" s="47"/>
      <c r="E200" s="33"/>
    </row>
    <row r="201" spans="1:7" ht="15.75" x14ac:dyDescent="0.25">
      <c r="A201" s="26" t="s">
        <v>445</v>
      </c>
      <c r="B201" s="29" t="s">
        <v>446</v>
      </c>
      <c r="C201" s="20" t="s">
        <v>29</v>
      </c>
      <c r="D201" s="47"/>
      <c r="E201" s="33"/>
    </row>
    <row r="202" spans="1:7" ht="15.75" x14ac:dyDescent="0.25">
      <c r="A202" s="26" t="s">
        <v>447</v>
      </c>
      <c r="B202" s="29" t="s">
        <v>448</v>
      </c>
      <c r="C202" s="20" t="s">
        <v>29</v>
      </c>
      <c r="D202" s="47"/>
      <c r="E202" s="33"/>
    </row>
    <row r="203" spans="1:7" ht="15.75" x14ac:dyDescent="0.25">
      <c r="A203" s="26"/>
      <c r="B203" s="45" t="s">
        <v>59</v>
      </c>
      <c r="C203" s="22"/>
      <c r="D203" s="44"/>
      <c r="E203" s="33"/>
    </row>
    <row r="204" spans="1:7" ht="15.75" x14ac:dyDescent="0.25">
      <c r="A204" s="26" t="s">
        <v>449</v>
      </c>
      <c r="B204" s="29" t="s">
        <v>52</v>
      </c>
      <c r="C204" s="20" t="s">
        <v>29</v>
      </c>
      <c r="D204" s="47"/>
      <c r="E204" s="33"/>
    </row>
    <row r="205" spans="1:7" ht="15.75" x14ac:dyDescent="0.25">
      <c r="A205" s="48"/>
      <c r="B205" s="34" t="s">
        <v>7</v>
      </c>
      <c r="C205" s="22"/>
      <c r="D205" s="33"/>
      <c r="E205" s="46"/>
    </row>
    <row r="206" spans="1:7" ht="15.75" x14ac:dyDescent="0.25">
      <c r="A206" s="48" t="s">
        <v>470</v>
      </c>
      <c r="B206" s="45" t="s">
        <v>40</v>
      </c>
      <c r="C206" s="45"/>
      <c r="D206" s="47"/>
      <c r="E206" s="46"/>
      <c r="G206" s="64"/>
    </row>
    <row r="207" spans="1:7" ht="15.75" x14ac:dyDescent="0.25">
      <c r="A207" s="21" t="s">
        <v>471</v>
      </c>
      <c r="B207" s="65" t="s">
        <v>451</v>
      </c>
      <c r="C207" s="29" t="s">
        <v>27</v>
      </c>
      <c r="D207" s="47"/>
      <c r="E207" s="30"/>
      <c r="G207" s="64"/>
    </row>
    <row r="208" spans="1:7" ht="15.75" x14ac:dyDescent="0.25">
      <c r="A208" s="21" t="s">
        <v>472</v>
      </c>
      <c r="B208" s="66" t="s">
        <v>453</v>
      </c>
      <c r="C208" s="29" t="s">
        <v>27</v>
      </c>
      <c r="D208" s="47"/>
      <c r="E208" s="30"/>
      <c r="G208" s="64"/>
    </row>
    <row r="209" spans="1:5" ht="15.75" x14ac:dyDescent="0.25">
      <c r="A209" s="21" t="s">
        <v>473</v>
      </c>
      <c r="B209" s="66" t="s">
        <v>474</v>
      </c>
      <c r="C209" s="29" t="s">
        <v>27</v>
      </c>
      <c r="D209" s="47"/>
      <c r="E209" s="30"/>
    </row>
    <row r="210" spans="1:5" ht="15.75" x14ac:dyDescent="0.25">
      <c r="A210" s="21" t="s">
        <v>475</v>
      </c>
      <c r="B210" s="65" t="s">
        <v>459</v>
      </c>
      <c r="C210" s="29" t="s">
        <v>27</v>
      </c>
      <c r="D210" s="32"/>
      <c r="E210" s="30"/>
    </row>
    <row r="211" spans="1:5" ht="15.75" x14ac:dyDescent="0.25">
      <c r="A211" s="48"/>
      <c r="B211" s="34"/>
      <c r="C211" s="45"/>
      <c r="D211" s="44"/>
      <c r="E211" s="46"/>
    </row>
    <row r="212" spans="1:5" ht="15.75" x14ac:dyDescent="0.25">
      <c r="A212" s="26"/>
      <c r="B212" s="49"/>
      <c r="C212" s="26"/>
      <c r="D212" s="32"/>
      <c r="E212" s="24"/>
    </row>
    <row r="213" spans="1:5" ht="15.75" x14ac:dyDescent="0.25">
      <c r="A213" s="48"/>
      <c r="B213" s="45"/>
      <c r="C213" s="45"/>
      <c r="D213" s="44"/>
      <c r="E213" s="46"/>
    </row>
    <row r="216" spans="1:5" ht="15.75" x14ac:dyDescent="0.25">
      <c r="A216" s="302" t="s">
        <v>720</v>
      </c>
      <c r="B216" s="302"/>
      <c r="C216" s="302"/>
      <c r="D216" s="302"/>
      <c r="E216" s="302"/>
    </row>
    <row r="218" spans="1:5" ht="15.75" x14ac:dyDescent="0.25">
      <c r="A218" s="23" t="s">
        <v>62</v>
      </c>
      <c r="B218" s="23" t="s">
        <v>280</v>
      </c>
      <c r="C218" s="23" t="s">
        <v>64</v>
      </c>
      <c r="D218" s="24" t="s">
        <v>325</v>
      </c>
      <c r="E218" s="24" t="s">
        <v>326</v>
      </c>
    </row>
    <row r="219" spans="1:5" ht="15.75" x14ac:dyDescent="0.25">
      <c r="A219" s="23" t="s">
        <v>3</v>
      </c>
      <c r="B219" s="25" t="s">
        <v>65</v>
      </c>
      <c r="C219" s="26"/>
      <c r="D219" s="27"/>
      <c r="E219" s="27"/>
    </row>
    <row r="220" spans="1:5" ht="15.75" x14ac:dyDescent="0.25">
      <c r="A220" s="28" t="s">
        <v>66</v>
      </c>
      <c r="B220" s="29" t="s">
        <v>327</v>
      </c>
      <c r="C220" s="26" t="s">
        <v>27</v>
      </c>
      <c r="D220" s="30"/>
      <c r="E220" s="30"/>
    </row>
    <row r="221" spans="1:5" ht="63" x14ac:dyDescent="0.25">
      <c r="A221" s="28" t="s">
        <v>67</v>
      </c>
      <c r="B221" s="31" t="s">
        <v>328</v>
      </c>
      <c r="C221" s="28" t="s">
        <v>6</v>
      </c>
      <c r="D221" s="32"/>
      <c r="E221" s="33"/>
    </row>
    <row r="222" spans="1:5" ht="15.75" x14ac:dyDescent="0.25">
      <c r="A222" s="28" t="s">
        <v>68</v>
      </c>
      <c r="B222" s="29" t="s">
        <v>10</v>
      </c>
      <c r="C222" s="26" t="s">
        <v>11</v>
      </c>
      <c r="D222" s="32"/>
      <c r="E222" s="30"/>
    </row>
    <row r="223" spans="1:5" ht="15.75" x14ac:dyDescent="0.25">
      <c r="A223" s="28" t="s">
        <v>69</v>
      </c>
      <c r="B223" s="29" t="s">
        <v>329</v>
      </c>
      <c r="C223" s="26" t="s">
        <v>11</v>
      </c>
      <c r="D223" s="32"/>
      <c r="E223" s="30"/>
    </row>
    <row r="224" spans="1:5" ht="15.75" x14ac:dyDescent="0.25">
      <c r="A224" s="28" t="s">
        <v>70</v>
      </c>
      <c r="B224" s="29" t="s">
        <v>12</v>
      </c>
      <c r="C224" s="26" t="s">
        <v>11</v>
      </c>
      <c r="D224" s="32"/>
      <c r="E224" s="30"/>
    </row>
    <row r="225" spans="1:12" ht="15.75" x14ac:dyDescent="0.25">
      <c r="A225" s="28" t="s">
        <v>279</v>
      </c>
      <c r="B225" s="29" t="s">
        <v>13</v>
      </c>
      <c r="C225" s="26" t="s">
        <v>11</v>
      </c>
      <c r="D225" s="32"/>
      <c r="E225" s="30"/>
    </row>
    <row r="226" spans="1:12" ht="15.75" x14ac:dyDescent="0.25">
      <c r="A226" s="26"/>
      <c r="B226" s="34"/>
      <c r="C226" s="26"/>
      <c r="D226" s="27"/>
      <c r="E226" s="35"/>
      <c r="G226" s="36" t="s">
        <v>330</v>
      </c>
      <c r="H226" s="36" t="s">
        <v>331</v>
      </c>
      <c r="I226" s="36" t="s">
        <v>332</v>
      </c>
      <c r="J226" s="36" t="s">
        <v>333</v>
      </c>
    </row>
    <row r="227" spans="1:12" ht="15.75" x14ac:dyDescent="0.25">
      <c r="A227" s="23" t="s">
        <v>8</v>
      </c>
      <c r="B227" s="25" t="s">
        <v>334</v>
      </c>
      <c r="C227" s="26"/>
      <c r="D227" s="27"/>
      <c r="E227" s="27"/>
      <c r="G227" s="36">
        <f>60+13.8</f>
        <v>73.8</v>
      </c>
      <c r="H227" s="36">
        <f>32+17.15</f>
        <v>49.15</v>
      </c>
      <c r="I227" s="36">
        <v>0</v>
      </c>
      <c r="J227" s="36">
        <v>0</v>
      </c>
    </row>
    <row r="228" spans="1:12" ht="31.5" x14ac:dyDescent="0.25">
      <c r="A228" s="26" t="s">
        <v>72</v>
      </c>
      <c r="B228" s="37" t="s">
        <v>335</v>
      </c>
      <c r="C228" s="26" t="s">
        <v>11</v>
      </c>
      <c r="D228" s="32"/>
      <c r="E228" s="32"/>
      <c r="G228" s="36">
        <f>+G227+I227</f>
        <v>73.8</v>
      </c>
      <c r="H228" s="36"/>
    </row>
    <row r="229" spans="1:12" ht="31.5" x14ac:dyDescent="0.25">
      <c r="A229" s="26" t="s">
        <v>73</v>
      </c>
      <c r="B229" s="37" t="s">
        <v>336</v>
      </c>
      <c r="C229" s="26" t="s">
        <v>337</v>
      </c>
      <c r="D229" s="32"/>
      <c r="E229" s="32"/>
      <c r="G229" s="36"/>
      <c r="H229" s="36"/>
    </row>
    <row r="230" spans="1:12" ht="31.5" x14ac:dyDescent="0.25">
      <c r="A230" s="26" t="s">
        <v>74</v>
      </c>
      <c r="B230" s="37" t="s">
        <v>338</v>
      </c>
      <c r="C230" s="26" t="s">
        <v>11</v>
      </c>
      <c r="D230" s="32"/>
      <c r="E230" s="32"/>
      <c r="G230" s="36"/>
      <c r="H230" s="36"/>
    </row>
    <row r="231" spans="1:12" ht="15.75" x14ac:dyDescent="0.25">
      <c r="A231" s="26" t="s">
        <v>76</v>
      </c>
      <c r="B231" s="38" t="s">
        <v>339</v>
      </c>
      <c r="C231" s="26" t="s">
        <v>11</v>
      </c>
      <c r="D231" s="32"/>
      <c r="E231" s="32"/>
      <c r="G231" s="36"/>
      <c r="H231" s="36"/>
    </row>
    <row r="232" spans="1:12" ht="15.75" x14ac:dyDescent="0.25">
      <c r="A232" s="26" t="s">
        <v>77</v>
      </c>
      <c r="B232" s="38" t="s">
        <v>343</v>
      </c>
      <c r="C232" s="26" t="s">
        <v>11</v>
      </c>
      <c r="D232" s="32"/>
      <c r="E232" s="32"/>
      <c r="G232" s="36" t="s">
        <v>340</v>
      </c>
      <c r="H232" s="36" t="s">
        <v>341</v>
      </c>
      <c r="I232" s="36" t="s">
        <v>461</v>
      </c>
      <c r="J232" s="36" t="s">
        <v>476</v>
      </c>
      <c r="K232" s="36" t="s">
        <v>477</v>
      </c>
      <c r="L232" s="36" t="s">
        <v>478</v>
      </c>
    </row>
    <row r="233" spans="1:12" ht="15.75" x14ac:dyDescent="0.25">
      <c r="A233" s="26" t="s">
        <v>78</v>
      </c>
      <c r="B233" s="38" t="s">
        <v>344</v>
      </c>
      <c r="C233" s="26" t="s">
        <v>75</v>
      </c>
      <c r="D233" s="32"/>
      <c r="E233" s="32"/>
      <c r="G233" s="36">
        <f>33.2+0.85+7.15</f>
        <v>41.2</v>
      </c>
      <c r="H233" s="36">
        <v>38.6</v>
      </c>
      <c r="I233" s="36">
        <v>0</v>
      </c>
      <c r="J233" s="19">
        <v>26.15</v>
      </c>
      <c r="K233" s="36">
        <v>12.45</v>
      </c>
      <c r="L233" s="19">
        <f>1.2+1.5</f>
        <v>2.7</v>
      </c>
    </row>
    <row r="234" spans="1:12" ht="15.75" x14ac:dyDescent="0.25">
      <c r="A234" s="26" t="s">
        <v>345</v>
      </c>
      <c r="B234" s="38" t="s">
        <v>346</v>
      </c>
      <c r="C234" s="26" t="s">
        <v>11</v>
      </c>
      <c r="D234" s="32"/>
      <c r="E234" s="32"/>
      <c r="G234" s="36" t="s">
        <v>347</v>
      </c>
      <c r="H234" s="36" t="s">
        <v>479</v>
      </c>
    </row>
    <row r="235" spans="1:12" ht="15.75" x14ac:dyDescent="0.25">
      <c r="A235" s="26" t="s">
        <v>349</v>
      </c>
      <c r="B235" s="38" t="s">
        <v>350</v>
      </c>
      <c r="C235" s="26" t="s">
        <v>11</v>
      </c>
      <c r="D235" s="32"/>
      <c r="E235" s="32"/>
      <c r="G235" s="36">
        <f>37.7+0.85</f>
        <v>38.550000000000004</v>
      </c>
      <c r="H235" s="36">
        <v>6.35</v>
      </c>
    </row>
    <row r="236" spans="1:12" ht="31.5" x14ac:dyDescent="0.25">
      <c r="A236" s="26" t="s">
        <v>351</v>
      </c>
      <c r="B236" s="37" t="s">
        <v>352</v>
      </c>
      <c r="C236" s="26" t="s">
        <v>11</v>
      </c>
      <c r="D236" s="32"/>
      <c r="E236" s="32"/>
      <c r="G236" s="36"/>
      <c r="H236" s="36"/>
    </row>
    <row r="237" spans="1:12" ht="15.75" x14ac:dyDescent="0.25">
      <c r="A237" s="26"/>
      <c r="B237" s="34"/>
      <c r="C237" s="26"/>
      <c r="D237" s="39"/>
      <c r="E237" s="35"/>
    </row>
    <row r="238" spans="1:12" ht="15.75" x14ac:dyDescent="0.25">
      <c r="A238" s="23" t="s">
        <v>14</v>
      </c>
      <c r="B238" s="40" t="s">
        <v>353</v>
      </c>
      <c r="C238" s="26"/>
      <c r="D238" s="32"/>
      <c r="E238" s="27"/>
    </row>
    <row r="239" spans="1:12" ht="31.5" x14ac:dyDescent="0.25">
      <c r="A239" s="26" t="s">
        <v>80</v>
      </c>
      <c r="B239" s="41" t="s">
        <v>354</v>
      </c>
      <c r="C239" s="26" t="s">
        <v>27</v>
      </c>
      <c r="D239" s="32"/>
      <c r="E239" s="32"/>
    </row>
    <row r="240" spans="1:12" ht="15.75" x14ac:dyDescent="0.25">
      <c r="A240" s="26" t="s">
        <v>81</v>
      </c>
      <c r="B240" s="38" t="s">
        <v>355</v>
      </c>
      <c r="C240" s="26" t="s">
        <v>11</v>
      </c>
      <c r="D240" s="32"/>
      <c r="E240" s="32"/>
    </row>
    <row r="241" spans="1:7" ht="15.75" x14ac:dyDescent="0.25">
      <c r="A241" s="26" t="s">
        <v>82</v>
      </c>
      <c r="B241" s="38" t="s">
        <v>480</v>
      </c>
      <c r="C241" s="26" t="s">
        <v>11</v>
      </c>
      <c r="D241" s="32"/>
      <c r="E241" s="32"/>
    </row>
    <row r="242" spans="1:7" ht="15.75" x14ac:dyDescent="0.25">
      <c r="A242" s="26"/>
      <c r="B242" s="34"/>
      <c r="C242" s="26"/>
      <c r="D242" s="42"/>
      <c r="E242" s="35"/>
    </row>
    <row r="243" spans="1:7" ht="15.75" x14ac:dyDescent="0.25">
      <c r="A243" s="23" t="s">
        <v>30</v>
      </c>
      <c r="B243" s="25" t="s">
        <v>357</v>
      </c>
      <c r="C243" s="26"/>
      <c r="E243" s="27"/>
    </row>
    <row r="244" spans="1:7" ht="15.75" x14ac:dyDescent="0.25">
      <c r="A244" s="26" t="s">
        <v>358</v>
      </c>
      <c r="B244" s="38" t="s">
        <v>359</v>
      </c>
      <c r="C244" s="26" t="s">
        <v>75</v>
      </c>
      <c r="D244" s="32"/>
      <c r="E244" s="32"/>
    </row>
    <row r="245" spans="1:7" ht="15.75" x14ac:dyDescent="0.25">
      <c r="A245" s="26" t="s">
        <v>85</v>
      </c>
      <c r="B245" s="38" t="s">
        <v>361</v>
      </c>
      <c r="C245" s="26" t="s">
        <v>11</v>
      </c>
      <c r="D245" s="32"/>
      <c r="E245" s="32"/>
    </row>
    <row r="246" spans="1:7" ht="15.75" x14ac:dyDescent="0.25">
      <c r="A246" s="26" t="s">
        <v>86</v>
      </c>
      <c r="B246" s="38" t="s">
        <v>362</v>
      </c>
      <c r="C246" s="26" t="s">
        <v>11</v>
      </c>
      <c r="D246" s="32"/>
      <c r="E246" s="32"/>
    </row>
    <row r="247" spans="1:7" ht="15.75" x14ac:dyDescent="0.25">
      <c r="A247" s="26" t="s">
        <v>88</v>
      </c>
      <c r="B247" s="38" t="s">
        <v>363</v>
      </c>
      <c r="C247" s="26" t="s">
        <v>11</v>
      </c>
      <c r="D247" s="32"/>
      <c r="E247" s="32"/>
    </row>
    <row r="248" spans="1:7" ht="47.25" x14ac:dyDescent="0.25">
      <c r="A248" s="26" t="s">
        <v>89</v>
      </c>
      <c r="B248" s="37" t="s">
        <v>364</v>
      </c>
      <c r="C248" s="26" t="s">
        <v>11</v>
      </c>
      <c r="D248" s="32"/>
      <c r="E248" s="32"/>
    </row>
    <row r="249" spans="1:7" ht="15.75" x14ac:dyDescent="0.25">
      <c r="A249" s="26"/>
      <c r="B249" s="34"/>
      <c r="C249" s="26"/>
      <c r="D249" s="42"/>
      <c r="E249" s="35"/>
    </row>
    <row r="250" spans="1:7" ht="15.75" x14ac:dyDescent="0.25">
      <c r="A250" s="23" t="s">
        <v>33</v>
      </c>
      <c r="B250" s="25" t="s">
        <v>94</v>
      </c>
      <c r="C250" s="26"/>
      <c r="D250" s="32"/>
      <c r="E250" s="27"/>
    </row>
    <row r="251" spans="1:7" ht="15.75" x14ac:dyDescent="0.25">
      <c r="A251" s="26" t="s">
        <v>95</v>
      </c>
      <c r="B251" s="38" t="s">
        <v>366</v>
      </c>
      <c r="C251" s="26" t="s">
        <v>75</v>
      </c>
      <c r="D251" s="32"/>
      <c r="E251" s="32"/>
      <c r="G251" s="19">
        <f>32</f>
        <v>32</v>
      </c>
    </row>
    <row r="252" spans="1:7" ht="15.75" x14ac:dyDescent="0.25">
      <c r="A252" s="26" t="s">
        <v>97</v>
      </c>
      <c r="B252" s="38" t="s">
        <v>368</v>
      </c>
      <c r="C252" s="26" t="s">
        <v>75</v>
      </c>
      <c r="D252" s="32"/>
      <c r="E252" s="32"/>
      <c r="G252" s="19">
        <f>1.86+14.85+2.22+3.95+8.01+15.48</f>
        <v>46.370000000000005</v>
      </c>
    </row>
    <row r="253" spans="1:7" ht="15.75" x14ac:dyDescent="0.25">
      <c r="A253" s="26" t="s">
        <v>98</v>
      </c>
      <c r="B253" s="38" t="s">
        <v>481</v>
      </c>
      <c r="C253" s="26" t="s">
        <v>380</v>
      </c>
      <c r="D253" s="32"/>
      <c r="E253" s="32"/>
    </row>
    <row r="254" spans="1:7" ht="15.75" x14ac:dyDescent="0.25">
      <c r="A254" s="26" t="s">
        <v>99</v>
      </c>
      <c r="B254" s="38" t="s">
        <v>482</v>
      </c>
      <c r="C254" s="26" t="s">
        <v>29</v>
      </c>
      <c r="D254" s="32"/>
      <c r="E254" s="32"/>
    </row>
    <row r="255" spans="1:7" ht="31.5" x14ac:dyDescent="0.25">
      <c r="A255" s="26" t="s">
        <v>465</v>
      </c>
      <c r="B255" s="43" t="s">
        <v>369</v>
      </c>
      <c r="C255" s="26" t="s">
        <v>75</v>
      </c>
      <c r="D255" s="32"/>
      <c r="E255" s="32"/>
    </row>
    <row r="256" spans="1:7" ht="31.5" x14ac:dyDescent="0.25">
      <c r="A256" s="26" t="s">
        <v>370</v>
      </c>
      <c r="B256" s="43" t="s">
        <v>371</v>
      </c>
      <c r="C256" s="26" t="s">
        <v>75</v>
      </c>
      <c r="D256" s="32"/>
      <c r="E256" s="32"/>
    </row>
    <row r="257" spans="1:5" ht="15.75" x14ac:dyDescent="0.25">
      <c r="A257" s="26"/>
      <c r="B257" s="34"/>
      <c r="C257" s="26"/>
      <c r="D257" s="44"/>
      <c r="E257" s="35"/>
    </row>
    <row r="258" spans="1:5" ht="15.75" x14ac:dyDescent="0.25">
      <c r="A258" s="23" t="s">
        <v>35</v>
      </c>
      <c r="B258" s="45" t="s">
        <v>372</v>
      </c>
      <c r="C258" s="45"/>
      <c r="D258" s="32"/>
      <c r="E258" s="46"/>
    </row>
    <row r="259" spans="1:5" ht="31.5" x14ac:dyDescent="0.25">
      <c r="A259" s="26" t="s">
        <v>102</v>
      </c>
      <c r="B259" s="37" t="s">
        <v>373</v>
      </c>
      <c r="C259" s="26" t="s">
        <v>27</v>
      </c>
      <c r="D259" s="32"/>
      <c r="E259" s="32"/>
    </row>
    <row r="260" spans="1:5" ht="31.5" x14ac:dyDescent="0.25">
      <c r="A260" s="26" t="s">
        <v>103</v>
      </c>
      <c r="B260" s="37" t="s">
        <v>376</v>
      </c>
      <c r="C260" s="26" t="s">
        <v>25</v>
      </c>
      <c r="D260" s="32"/>
      <c r="E260" s="32"/>
    </row>
    <row r="261" spans="1:5" ht="15.75" x14ac:dyDescent="0.25">
      <c r="A261" s="26" t="s">
        <v>104</v>
      </c>
      <c r="B261" s="38" t="s">
        <v>466</v>
      </c>
      <c r="C261" s="26" t="s">
        <v>25</v>
      </c>
      <c r="D261" s="32"/>
      <c r="E261" s="32"/>
    </row>
    <row r="262" spans="1:5" ht="15.75" x14ac:dyDescent="0.25">
      <c r="A262" s="26" t="s">
        <v>105</v>
      </c>
      <c r="B262" s="38" t="s">
        <v>378</v>
      </c>
      <c r="C262" s="26" t="s">
        <v>25</v>
      </c>
      <c r="D262" s="32"/>
      <c r="E262" s="32"/>
    </row>
    <row r="263" spans="1:5" ht="15.75" x14ac:dyDescent="0.25">
      <c r="A263" s="26" t="s">
        <v>106</v>
      </c>
      <c r="B263" s="37" t="s">
        <v>379</v>
      </c>
      <c r="C263" s="26" t="s">
        <v>380</v>
      </c>
      <c r="D263" s="47"/>
      <c r="E263" s="32"/>
    </row>
    <row r="264" spans="1:5" ht="15.75" x14ac:dyDescent="0.25">
      <c r="A264" s="48"/>
      <c r="B264" s="49"/>
      <c r="C264" s="45"/>
      <c r="D264" s="44"/>
      <c r="E264" s="35"/>
    </row>
    <row r="265" spans="1:5" ht="15.75" x14ac:dyDescent="0.25">
      <c r="A265" s="23" t="s">
        <v>37</v>
      </c>
      <c r="B265" s="45" t="s">
        <v>381</v>
      </c>
      <c r="C265" s="45"/>
      <c r="D265" s="33"/>
      <c r="E265" s="46"/>
    </row>
    <row r="266" spans="1:5" ht="15.75" x14ac:dyDescent="0.25">
      <c r="A266" s="48"/>
      <c r="B266" s="45" t="s">
        <v>382</v>
      </c>
      <c r="C266" s="45"/>
      <c r="D266" s="33"/>
      <c r="E266" s="46"/>
    </row>
    <row r="267" spans="1:5" ht="31.5" x14ac:dyDescent="0.25">
      <c r="A267" s="26" t="s">
        <v>110</v>
      </c>
      <c r="B267" s="37" t="s">
        <v>483</v>
      </c>
      <c r="C267" s="20" t="s">
        <v>29</v>
      </c>
      <c r="D267" s="33"/>
      <c r="E267" s="33"/>
    </row>
    <row r="268" spans="1:5" ht="15.75" x14ac:dyDescent="0.25">
      <c r="A268" s="48"/>
      <c r="B268" s="45" t="s">
        <v>385</v>
      </c>
      <c r="C268" s="22"/>
      <c r="D268" s="33"/>
      <c r="E268" s="33"/>
    </row>
    <row r="269" spans="1:5" ht="31.5" x14ac:dyDescent="0.25">
      <c r="A269" s="26" t="s">
        <v>484</v>
      </c>
      <c r="B269" s="37" t="s">
        <v>485</v>
      </c>
      <c r="C269" s="20" t="s">
        <v>29</v>
      </c>
      <c r="D269" s="33"/>
      <c r="E269" s="33"/>
    </row>
    <row r="270" spans="1:5" ht="31.5" x14ac:dyDescent="0.25">
      <c r="A270" s="26" t="s">
        <v>112</v>
      </c>
      <c r="B270" s="37" t="s">
        <v>389</v>
      </c>
      <c r="C270" s="20" t="s">
        <v>29</v>
      </c>
      <c r="D270" s="33"/>
      <c r="E270" s="33"/>
    </row>
    <row r="271" spans="1:5" ht="15.75" x14ac:dyDescent="0.25">
      <c r="A271" s="26" t="s">
        <v>113</v>
      </c>
      <c r="B271" s="50" t="s">
        <v>391</v>
      </c>
      <c r="C271" s="20" t="s">
        <v>29</v>
      </c>
      <c r="D271" s="33"/>
      <c r="E271" s="33"/>
    </row>
    <row r="272" spans="1:5" ht="31.5" x14ac:dyDescent="0.25">
      <c r="A272" s="26" t="s">
        <v>114</v>
      </c>
      <c r="B272" s="50" t="s">
        <v>393</v>
      </c>
      <c r="C272" s="20" t="s">
        <v>29</v>
      </c>
      <c r="D272" s="33"/>
      <c r="E272" s="33"/>
    </row>
    <row r="273" spans="1:5" ht="15.75" x14ac:dyDescent="0.25">
      <c r="A273" s="48"/>
      <c r="B273" s="34"/>
      <c r="C273" s="22"/>
      <c r="D273" s="47"/>
      <c r="E273" s="46"/>
    </row>
    <row r="274" spans="1:5" ht="15.75" x14ac:dyDescent="0.25">
      <c r="A274" s="48" t="s">
        <v>39</v>
      </c>
      <c r="B274" s="45" t="s">
        <v>38</v>
      </c>
      <c r="C274" s="22"/>
      <c r="D274" s="47"/>
      <c r="E274" s="46"/>
    </row>
    <row r="275" spans="1:5" ht="15.75" x14ac:dyDescent="0.25">
      <c r="A275" s="21" t="s">
        <v>394</v>
      </c>
      <c r="B275" s="51" t="s">
        <v>395</v>
      </c>
      <c r="C275" s="20" t="s">
        <v>75</v>
      </c>
      <c r="D275" s="47"/>
      <c r="E275" s="47"/>
    </row>
    <row r="276" spans="1:5" ht="15.75" x14ac:dyDescent="0.25">
      <c r="A276" s="45"/>
      <c r="B276" s="34"/>
      <c r="C276" s="22"/>
      <c r="D276" s="47"/>
      <c r="E276" s="44"/>
    </row>
    <row r="277" spans="1:5" ht="15.75" x14ac:dyDescent="0.25">
      <c r="A277" s="48" t="s">
        <v>43</v>
      </c>
      <c r="B277" s="45" t="s">
        <v>396</v>
      </c>
      <c r="C277" s="22"/>
      <c r="D277" s="30"/>
      <c r="E277" s="46"/>
    </row>
    <row r="278" spans="1:5" ht="47.25" x14ac:dyDescent="0.25">
      <c r="A278" s="26" t="s">
        <v>467</v>
      </c>
      <c r="B278" s="37" t="s">
        <v>486</v>
      </c>
      <c r="C278" s="26" t="s">
        <v>6</v>
      </c>
      <c r="D278" s="32"/>
      <c r="E278" s="33"/>
    </row>
    <row r="279" spans="1:5" ht="15.75" x14ac:dyDescent="0.25">
      <c r="A279" s="26" t="s">
        <v>407</v>
      </c>
      <c r="B279" s="63" t="s">
        <v>408</v>
      </c>
      <c r="C279" s="26"/>
      <c r="D279" s="32"/>
      <c r="E279" s="33"/>
    </row>
    <row r="280" spans="1:5" ht="15.75" x14ac:dyDescent="0.25">
      <c r="A280" s="26" t="s">
        <v>409</v>
      </c>
      <c r="B280" s="37" t="s">
        <v>410</v>
      </c>
      <c r="C280" s="26" t="s">
        <v>25</v>
      </c>
      <c r="D280" s="32"/>
      <c r="E280" s="33"/>
    </row>
    <row r="281" spans="1:5" ht="15.75" x14ac:dyDescent="0.25">
      <c r="A281" s="26" t="s">
        <v>411</v>
      </c>
      <c r="B281" s="37" t="s">
        <v>412</v>
      </c>
      <c r="C281" s="26" t="s">
        <v>29</v>
      </c>
      <c r="D281" s="32"/>
      <c r="E281" s="33"/>
    </row>
    <row r="282" spans="1:5" ht="15.75" x14ac:dyDescent="0.25">
      <c r="A282" s="26" t="s">
        <v>413</v>
      </c>
      <c r="B282" s="37" t="s">
        <v>414</v>
      </c>
      <c r="C282" s="26" t="s">
        <v>29</v>
      </c>
      <c r="D282" s="32"/>
      <c r="E282" s="33"/>
    </row>
    <row r="283" spans="1:5" ht="15.75" x14ac:dyDescent="0.25">
      <c r="A283" s="26" t="s">
        <v>415</v>
      </c>
      <c r="B283" s="63" t="s">
        <v>487</v>
      </c>
      <c r="C283" s="26"/>
      <c r="D283" s="32"/>
      <c r="E283" s="33"/>
    </row>
    <row r="284" spans="1:5" ht="31.5" x14ac:dyDescent="0.25">
      <c r="A284" s="26" t="s">
        <v>417</v>
      </c>
      <c r="B284" s="37" t="s">
        <v>418</v>
      </c>
      <c r="C284" s="26" t="s">
        <v>25</v>
      </c>
      <c r="D284" s="32"/>
      <c r="E284" s="33"/>
    </row>
    <row r="285" spans="1:5" ht="31.5" x14ac:dyDescent="0.25">
      <c r="A285" s="26" t="s">
        <v>419</v>
      </c>
      <c r="B285" s="37" t="s">
        <v>420</v>
      </c>
      <c r="C285" s="26" t="s">
        <v>25</v>
      </c>
      <c r="D285" s="32"/>
      <c r="E285" s="33"/>
    </row>
    <row r="286" spans="1:5" ht="31.5" x14ac:dyDescent="0.25">
      <c r="A286" s="26" t="s">
        <v>421</v>
      </c>
      <c r="B286" s="37" t="s">
        <v>422</v>
      </c>
      <c r="C286" s="26" t="s">
        <v>25</v>
      </c>
      <c r="D286" s="32"/>
      <c r="E286" s="33"/>
    </row>
    <row r="287" spans="1:5" ht="47.25" x14ac:dyDescent="0.25">
      <c r="A287" s="26" t="s">
        <v>423</v>
      </c>
      <c r="B287" s="37" t="s">
        <v>424</v>
      </c>
      <c r="C287" s="26" t="s">
        <v>44</v>
      </c>
      <c r="D287" s="32"/>
      <c r="E287" s="33"/>
    </row>
    <row r="288" spans="1:5" ht="47.25" x14ac:dyDescent="0.25">
      <c r="A288" s="26" t="s">
        <v>425</v>
      </c>
      <c r="B288" s="37" t="s">
        <v>426</v>
      </c>
      <c r="C288" s="26" t="s">
        <v>29</v>
      </c>
      <c r="D288" s="32"/>
      <c r="E288" s="33"/>
    </row>
    <row r="289" spans="1:7" ht="31.5" x14ac:dyDescent="0.25">
      <c r="A289" s="26" t="s">
        <v>427</v>
      </c>
      <c r="B289" s="37" t="s">
        <v>428</v>
      </c>
      <c r="C289" s="26" t="s">
        <v>25</v>
      </c>
      <c r="D289" s="32"/>
      <c r="E289" s="33"/>
    </row>
    <row r="290" spans="1:7" ht="31.5" x14ac:dyDescent="0.25">
      <c r="A290" s="26" t="s">
        <v>429</v>
      </c>
      <c r="B290" s="37" t="s">
        <v>430</v>
      </c>
      <c r="C290" s="26" t="s">
        <v>25</v>
      </c>
      <c r="D290" s="32"/>
      <c r="E290" s="33"/>
    </row>
    <row r="291" spans="1:7" ht="31.5" x14ac:dyDescent="0.25">
      <c r="A291" s="26" t="s">
        <v>431</v>
      </c>
      <c r="B291" s="37" t="s">
        <v>432</v>
      </c>
      <c r="C291" s="26" t="s">
        <v>25</v>
      </c>
      <c r="D291" s="32"/>
      <c r="E291" s="33"/>
    </row>
    <row r="292" spans="1:7" ht="31.5" x14ac:dyDescent="0.25">
      <c r="A292" s="26" t="s">
        <v>469</v>
      </c>
      <c r="B292" s="37" t="s">
        <v>406</v>
      </c>
      <c r="C292" s="26" t="s">
        <v>25</v>
      </c>
      <c r="D292" s="32"/>
      <c r="E292" s="33"/>
    </row>
    <row r="293" spans="1:7" ht="15.75" x14ac:dyDescent="0.25">
      <c r="A293" s="26" t="s">
        <v>433</v>
      </c>
      <c r="B293" s="29" t="s">
        <v>434</v>
      </c>
      <c r="C293" s="20" t="s">
        <v>29</v>
      </c>
      <c r="D293" s="47"/>
      <c r="E293" s="33"/>
    </row>
    <row r="294" spans="1:7" ht="15.75" x14ac:dyDescent="0.25">
      <c r="A294" s="26" t="s">
        <v>435</v>
      </c>
      <c r="B294" s="29" t="s">
        <v>436</v>
      </c>
      <c r="C294" s="20" t="s">
        <v>29</v>
      </c>
      <c r="D294" s="47"/>
      <c r="E294" s="33"/>
    </row>
    <row r="295" spans="1:7" ht="15.75" x14ac:dyDescent="0.25">
      <c r="A295" s="26" t="s">
        <v>437</v>
      </c>
      <c r="B295" s="29" t="s">
        <v>438</v>
      </c>
      <c r="C295" s="20" t="s">
        <v>29</v>
      </c>
      <c r="D295" s="47"/>
      <c r="E295" s="33"/>
    </row>
    <row r="296" spans="1:7" ht="15.75" x14ac:dyDescent="0.25">
      <c r="A296" s="26" t="s">
        <v>439</v>
      </c>
      <c r="B296" s="29" t="s">
        <v>440</v>
      </c>
      <c r="C296" s="20" t="s">
        <v>29</v>
      </c>
      <c r="D296" s="47"/>
      <c r="E296" s="33"/>
    </row>
    <row r="297" spans="1:7" ht="15.75" x14ac:dyDescent="0.25">
      <c r="A297" s="26" t="s">
        <v>441</v>
      </c>
      <c r="B297" s="29" t="s">
        <v>442</v>
      </c>
      <c r="C297" s="20" t="s">
        <v>29</v>
      </c>
      <c r="D297" s="47"/>
      <c r="E297" s="33"/>
    </row>
    <row r="298" spans="1:7" ht="15.75" x14ac:dyDescent="0.25">
      <c r="A298" s="26" t="s">
        <v>443</v>
      </c>
      <c r="B298" s="29" t="s">
        <v>444</v>
      </c>
      <c r="C298" s="20" t="s">
        <v>29</v>
      </c>
      <c r="D298" s="47"/>
      <c r="E298" s="33"/>
    </row>
    <row r="299" spans="1:7" ht="15.75" x14ac:dyDescent="0.25">
      <c r="A299" s="26" t="s">
        <v>445</v>
      </c>
      <c r="B299" s="29" t="s">
        <v>446</v>
      </c>
      <c r="C299" s="20" t="s">
        <v>29</v>
      </c>
      <c r="D299" s="47"/>
      <c r="E299" s="33"/>
    </row>
    <row r="300" spans="1:7" ht="15.75" x14ac:dyDescent="0.25">
      <c r="A300" s="26"/>
      <c r="B300" s="45" t="s">
        <v>59</v>
      </c>
      <c r="C300" s="22"/>
      <c r="D300" s="44"/>
      <c r="E300" s="33"/>
    </row>
    <row r="301" spans="1:7" ht="15.75" x14ac:dyDescent="0.25">
      <c r="A301" s="26" t="s">
        <v>449</v>
      </c>
      <c r="B301" s="29" t="s">
        <v>52</v>
      </c>
      <c r="C301" s="20" t="s">
        <v>29</v>
      </c>
      <c r="D301" s="47"/>
      <c r="E301" s="33"/>
    </row>
    <row r="302" spans="1:7" ht="15.75" x14ac:dyDescent="0.25">
      <c r="A302" s="48"/>
      <c r="B302" s="34" t="s">
        <v>7</v>
      </c>
      <c r="C302" s="22"/>
      <c r="D302" s="33"/>
      <c r="E302" s="46"/>
    </row>
    <row r="303" spans="1:7" ht="15.75" x14ac:dyDescent="0.25">
      <c r="A303" s="48" t="s">
        <v>470</v>
      </c>
      <c r="B303" s="45" t="s">
        <v>40</v>
      </c>
      <c r="C303" s="45"/>
      <c r="D303" s="47"/>
      <c r="E303" s="46"/>
      <c r="G303" s="64"/>
    </row>
    <row r="304" spans="1:7" ht="15.75" x14ac:dyDescent="0.25">
      <c r="A304" s="21" t="s">
        <v>471</v>
      </c>
      <c r="B304" s="65" t="s">
        <v>451</v>
      </c>
      <c r="C304" s="29" t="s">
        <v>27</v>
      </c>
      <c r="D304" s="47"/>
      <c r="E304" s="30"/>
      <c r="G304" s="64"/>
    </row>
    <row r="305" spans="1:7" ht="15.75" x14ac:dyDescent="0.25">
      <c r="A305" s="21" t="s">
        <v>472</v>
      </c>
      <c r="B305" s="66" t="s">
        <v>453</v>
      </c>
      <c r="C305" s="29" t="s">
        <v>27</v>
      </c>
      <c r="D305" s="47"/>
      <c r="E305" s="30"/>
      <c r="G305" s="64"/>
    </row>
    <row r="306" spans="1:7" ht="15.75" x14ac:dyDescent="0.25">
      <c r="A306" s="21" t="s">
        <v>473</v>
      </c>
      <c r="B306" s="66" t="s">
        <v>488</v>
      </c>
      <c r="C306" s="29" t="s">
        <v>27</v>
      </c>
      <c r="D306" s="47"/>
      <c r="E306" s="30"/>
    </row>
    <row r="307" spans="1:7" ht="15.75" x14ac:dyDescent="0.25">
      <c r="A307" s="21" t="s">
        <v>475</v>
      </c>
      <c r="B307" s="65" t="s">
        <v>459</v>
      </c>
      <c r="C307" s="29" t="s">
        <v>27</v>
      </c>
      <c r="D307" s="47"/>
      <c r="E307" s="30"/>
    </row>
    <row r="308" spans="1:7" ht="15.75" x14ac:dyDescent="0.25">
      <c r="A308" s="48"/>
      <c r="B308" s="34"/>
      <c r="C308" s="45"/>
      <c r="D308" s="44"/>
      <c r="E308" s="46"/>
    </row>
    <row r="309" spans="1:7" ht="15.75" x14ac:dyDescent="0.25">
      <c r="A309" s="26"/>
      <c r="B309" s="49"/>
      <c r="C309" s="26"/>
      <c r="D309" s="32"/>
      <c r="E309" s="24"/>
    </row>
    <row r="310" spans="1:7" ht="15.75" x14ac:dyDescent="0.25">
      <c r="A310" s="48"/>
      <c r="B310" s="45" t="s">
        <v>489</v>
      </c>
      <c r="C310" s="45"/>
      <c r="D310" s="44"/>
      <c r="E310" s="46"/>
    </row>
    <row r="313" spans="1:7" ht="15.75" x14ac:dyDescent="0.25">
      <c r="A313" s="302" t="s">
        <v>490</v>
      </c>
      <c r="B313" s="302"/>
      <c r="C313" s="302"/>
      <c r="D313" s="302"/>
      <c r="E313" s="302"/>
    </row>
    <row r="315" spans="1:7" ht="15.75" x14ac:dyDescent="0.25">
      <c r="A315" s="23" t="s">
        <v>62</v>
      </c>
      <c r="B315" s="23" t="s">
        <v>280</v>
      </c>
      <c r="C315" s="23" t="s">
        <v>64</v>
      </c>
      <c r="D315" s="24" t="s">
        <v>325</v>
      </c>
      <c r="E315" s="24" t="s">
        <v>326</v>
      </c>
    </row>
    <row r="316" spans="1:7" ht="15.75" x14ac:dyDescent="0.25">
      <c r="A316" s="23" t="s">
        <v>3</v>
      </c>
      <c r="B316" s="25" t="s">
        <v>65</v>
      </c>
      <c r="C316" s="26"/>
      <c r="D316" s="27"/>
      <c r="E316" s="27"/>
    </row>
    <row r="317" spans="1:7" ht="15.75" x14ac:dyDescent="0.25">
      <c r="A317" s="28" t="s">
        <v>66</v>
      </c>
      <c r="B317" s="29" t="s">
        <v>491</v>
      </c>
      <c r="C317" s="26" t="s">
        <v>27</v>
      </c>
      <c r="D317" s="30"/>
      <c r="E317" s="30"/>
    </row>
    <row r="318" spans="1:7" ht="63" x14ac:dyDescent="0.25">
      <c r="A318" s="28" t="s">
        <v>67</v>
      </c>
      <c r="B318" s="31" t="s">
        <v>328</v>
      </c>
      <c r="C318" s="28" t="s">
        <v>6</v>
      </c>
      <c r="D318" s="32"/>
      <c r="E318" s="33"/>
    </row>
    <row r="319" spans="1:7" ht="15.75" x14ac:dyDescent="0.25">
      <c r="A319" s="28" t="s">
        <v>68</v>
      </c>
      <c r="B319" s="29" t="s">
        <v>10</v>
      </c>
      <c r="C319" s="26" t="s">
        <v>11</v>
      </c>
      <c r="D319" s="32"/>
      <c r="E319" s="30"/>
    </row>
    <row r="320" spans="1:7" ht="15.75" x14ac:dyDescent="0.25">
      <c r="A320" s="28" t="s">
        <v>69</v>
      </c>
      <c r="B320" s="29" t="s">
        <v>329</v>
      </c>
      <c r="C320" s="26" t="s">
        <v>11</v>
      </c>
      <c r="D320" s="32"/>
      <c r="E320" s="30"/>
    </row>
    <row r="321" spans="1:12" ht="15.75" x14ac:dyDescent="0.25">
      <c r="A321" s="28" t="s">
        <v>70</v>
      </c>
      <c r="B321" s="29" t="s">
        <v>12</v>
      </c>
      <c r="C321" s="26" t="s">
        <v>11</v>
      </c>
      <c r="D321" s="32"/>
      <c r="E321" s="30"/>
    </row>
    <row r="322" spans="1:12" ht="15.75" x14ac:dyDescent="0.25">
      <c r="A322" s="28" t="s">
        <v>279</v>
      </c>
      <c r="B322" s="29" t="s">
        <v>13</v>
      </c>
      <c r="C322" s="26" t="s">
        <v>11</v>
      </c>
      <c r="D322" s="32"/>
      <c r="E322" s="30"/>
    </row>
    <row r="323" spans="1:12" ht="15.75" x14ac:dyDescent="0.25">
      <c r="A323" s="26"/>
      <c r="B323" s="34"/>
      <c r="C323" s="26"/>
      <c r="D323" s="27"/>
      <c r="E323" s="35"/>
      <c r="G323" s="36" t="s">
        <v>330</v>
      </c>
      <c r="H323" s="36" t="s">
        <v>331</v>
      </c>
      <c r="I323" s="36" t="s">
        <v>332</v>
      </c>
      <c r="J323" s="36" t="s">
        <v>333</v>
      </c>
    </row>
    <row r="324" spans="1:12" ht="15.75" x14ac:dyDescent="0.25">
      <c r="A324" s="23" t="s">
        <v>8</v>
      </c>
      <c r="B324" s="25" t="s">
        <v>334</v>
      </c>
      <c r="C324" s="26"/>
      <c r="D324" s="27"/>
      <c r="E324" s="27"/>
      <c r="G324" s="36">
        <f>60+13.8</f>
        <v>73.8</v>
      </c>
      <c r="H324" s="36">
        <f>32+17.15</f>
        <v>49.15</v>
      </c>
      <c r="I324" s="36">
        <v>0</v>
      </c>
      <c r="J324" s="36">
        <v>0</v>
      </c>
    </row>
    <row r="325" spans="1:12" ht="31.5" x14ac:dyDescent="0.25">
      <c r="A325" s="26" t="s">
        <v>72</v>
      </c>
      <c r="B325" s="37" t="s">
        <v>335</v>
      </c>
      <c r="C325" s="26" t="s">
        <v>11</v>
      </c>
      <c r="D325" s="32"/>
      <c r="E325" s="32"/>
      <c r="G325" s="36">
        <f>+G324+I324</f>
        <v>73.8</v>
      </c>
      <c r="H325" s="36"/>
    </row>
    <row r="326" spans="1:12" ht="15.75" x14ac:dyDescent="0.25">
      <c r="A326" s="26" t="s">
        <v>73</v>
      </c>
      <c r="B326" s="38" t="s">
        <v>339</v>
      </c>
      <c r="C326" s="26" t="s">
        <v>11</v>
      </c>
      <c r="D326" s="32"/>
      <c r="E326" s="32"/>
      <c r="F326" s="36" t="s">
        <v>340</v>
      </c>
      <c r="G326" s="36" t="s">
        <v>492</v>
      </c>
      <c r="H326" s="36" t="s">
        <v>341</v>
      </c>
      <c r="I326" s="36" t="s">
        <v>461</v>
      </c>
      <c r="J326" s="36" t="s">
        <v>476</v>
      </c>
      <c r="K326" s="36" t="s">
        <v>477</v>
      </c>
      <c r="L326" s="36" t="s">
        <v>478</v>
      </c>
    </row>
    <row r="327" spans="1:12" ht="15.75" x14ac:dyDescent="0.25">
      <c r="A327" s="26" t="s">
        <v>74</v>
      </c>
      <c r="B327" s="38" t="s">
        <v>344</v>
      </c>
      <c r="C327" s="26" t="s">
        <v>75</v>
      </c>
      <c r="D327" s="32"/>
      <c r="E327" s="32"/>
      <c r="F327" s="36">
        <v>15.96</v>
      </c>
      <c r="G327" s="36">
        <f>10.8+8</f>
        <v>18.8</v>
      </c>
      <c r="H327" s="36">
        <v>38.6</v>
      </c>
      <c r="I327" s="36">
        <v>0</v>
      </c>
      <c r="J327" s="19">
        <v>26.15</v>
      </c>
      <c r="K327" s="36">
        <v>12.45</v>
      </c>
      <c r="L327" s="19">
        <f>1.2+1.5</f>
        <v>2.7</v>
      </c>
    </row>
    <row r="328" spans="1:12" ht="15.75" x14ac:dyDescent="0.25">
      <c r="A328" s="26" t="s">
        <v>76</v>
      </c>
      <c r="B328" s="38" t="s">
        <v>346</v>
      </c>
      <c r="C328" s="26" t="s">
        <v>11</v>
      </c>
      <c r="D328" s="32"/>
      <c r="E328" s="32"/>
      <c r="G328" s="36"/>
      <c r="H328" s="36"/>
      <c r="I328" s="19" t="s">
        <v>347</v>
      </c>
    </row>
    <row r="329" spans="1:12" ht="15.75" x14ac:dyDescent="0.25">
      <c r="A329" s="26" t="s">
        <v>77</v>
      </c>
      <c r="B329" s="38" t="s">
        <v>350</v>
      </c>
      <c r="C329" s="26" t="s">
        <v>11</v>
      </c>
      <c r="D329" s="32"/>
      <c r="E329" s="32"/>
      <c r="G329" s="36"/>
      <c r="H329" s="36"/>
      <c r="I329" s="19">
        <f>16.15+2+21.5+2.15+7.05</f>
        <v>48.849999999999994</v>
      </c>
    </row>
    <row r="330" spans="1:12" ht="31.5" x14ac:dyDescent="0.25">
      <c r="A330" s="26" t="s">
        <v>78</v>
      </c>
      <c r="B330" s="37" t="s">
        <v>352</v>
      </c>
      <c r="C330" s="26" t="s">
        <v>11</v>
      </c>
      <c r="D330" s="32"/>
      <c r="E330" s="32"/>
      <c r="G330" s="36"/>
      <c r="H330" s="36"/>
    </row>
    <row r="331" spans="1:12" ht="31.5" x14ac:dyDescent="0.25">
      <c r="A331" s="26" t="s">
        <v>345</v>
      </c>
      <c r="B331" s="37" t="s">
        <v>493</v>
      </c>
      <c r="C331" s="26" t="s">
        <v>11</v>
      </c>
      <c r="D331" s="32"/>
      <c r="E331" s="32"/>
      <c r="G331" s="36"/>
      <c r="H331" s="36" t="s">
        <v>494</v>
      </c>
    </row>
    <row r="332" spans="1:12" ht="15.75" x14ac:dyDescent="0.25">
      <c r="A332" s="26"/>
      <c r="B332" s="34" t="s">
        <v>7</v>
      </c>
      <c r="C332" s="26"/>
      <c r="D332" s="39"/>
      <c r="E332" s="35"/>
    </row>
    <row r="333" spans="1:12" ht="15.75" x14ac:dyDescent="0.25">
      <c r="A333" s="23" t="s">
        <v>14</v>
      </c>
      <c r="B333" s="40" t="s">
        <v>353</v>
      </c>
      <c r="C333" s="26"/>
      <c r="D333" s="32"/>
      <c r="E333" s="27"/>
    </row>
    <row r="334" spans="1:12" ht="31.5" x14ac:dyDescent="0.25">
      <c r="A334" s="26" t="s">
        <v>80</v>
      </c>
      <c r="B334" s="41" t="s">
        <v>354</v>
      </c>
      <c r="C334" s="26" t="s">
        <v>27</v>
      </c>
      <c r="D334" s="32"/>
      <c r="E334" s="32"/>
    </row>
    <row r="335" spans="1:12" ht="15.75" x14ac:dyDescent="0.25">
      <c r="A335" s="26" t="s">
        <v>81</v>
      </c>
      <c r="B335" s="38" t="s">
        <v>355</v>
      </c>
      <c r="C335" s="26" t="s">
        <v>11</v>
      </c>
      <c r="D335" s="32"/>
      <c r="E335" s="32"/>
    </row>
    <row r="336" spans="1:12" ht="15.75" x14ac:dyDescent="0.25">
      <c r="A336" s="26" t="s">
        <v>82</v>
      </c>
      <c r="B336" s="38" t="s">
        <v>480</v>
      </c>
      <c r="C336" s="26" t="s">
        <v>11</v>
      </c>
      <c r="D336" s="32"/>
      <c r="E336" s="32"/>
    </row>
    <row r="337" spans="1:7" ht="15.75" x14ac:dyDescent="0.25">
      <c r="A337" s="26"/>
      <c r="B337" s="34" t="s">
        <v>7</v>
      </c>
      <c r="C337" s="26"/>
      <c r="D337" s="42"/>
      <c r="E337" s="35"/>
    </row>
    <row r="338" spans="1:7" ht="15.75" x14ac:dyDescent="0.25">
      <c r="A338" s="23" t="s">
        <v>30</v>
      </c>
      <c r="B338" s="25" t="s">
        <v>357</v>
      </c>
      <c r="C338" s="26"/>
      <c r="E338" s="27"/>
    </row>
    <row r="339" spans="1:7" ht="15.75" x14ac:dyDescent="0.25">
      <c r="A339" s="26" t="s">
        <v>358</v>
      </c>
      <c r="B339" s="38" t="s">
        <v>359</v>
      </c>
      <c r="C339" s="26" t="s">
        <v>75</v>
      </c>
      <c r="D339" s="32"/>
      <c r="E339" s="32"/>
    </row>
    <row r="340" spans="1:7" ht="15.75" x14ac:dyDescent="0.25">
      <c r="A340" s="26" t="s">
        <v>85</v>
      </c>
      <c r="B340" s="38" t="s">
        <v>361</v>
      </c>
      <c r="C340" s="26" t="s">
        <v>11</v>
      </c>
      <c r="D340" s="32"/>
      <c r="E340" s="32"/>
    </row>
    <row r="341" spans="1:7" ht="15.75" x14ac:dyDescent="0.25">
      <c r="A341" s="26" t="s">
        <v>86</v>
      </c>
      <c r="B341" s="38" t="s">
        <v>362</v>
      </c>
      <c r="C341" s="26" t="s">
        <v>11</v>
      </c>
      <c r="D341" s="32"/>
      <c r="E341" s="32"/>
    </row>
    <row r="342" spans="1:7" ht="15.75" x14ac:dyDescent="0.25">
      <c r="A342" s="26" t="s">
        <v>88</v>
      </c>
      <c r="B342" s="38" t="s">
        <v>363</v>
      </c>
      <c r="C342" s="26" t="s">
        <v>11</v>
      </c>
      <c r="D342" s="32"/>
      <c r="E342" s="32"/>
    </row>
    <row r="343" spans="1:7" ht="15.75" x14ac:dyDescent="0.25">
      <c r="A343" s="26" t="s">
        <v>89</v>
      </c>
      <c r="B343" s="38" t="s">
        <v>495</v>
      </c>
      <c r="C343" s="26" t="s">
        <v>11</v>
      </c>
      <c r="D343" s="32"/>
      <c r="E343" s="32"/>
      <c r="F343" s="19">
        <f>+(6.75*4)+(6.4*13)+22.4+30.05+8</f>
        <v>170.65</v>
      </c>
    </row>
    <row r="344" spans="1:7" ht="31.5" x14ac:dyDescent="0.25">
      <c r="A344" s="26" t="s">
        <v>90</v>
      </c>
      <c r="B344" s="41" t="s">
        <v>496</v>
      </c>
      <c r="C344" s="26" t="s">
        <v>11</v>
      </c>
      <c r="D344" s="32"/>
      <c r="E344" s="32"/>
    </row>
    <row r="345" spans="1:7" ht="15.75" x14ac:dyDescent="0.25">
      <c r="A345" s="26"/>
      <c r="B345" s="34" t="s">
        <v>7</v>
      </c>
      <c r="C345" s="26"/>
      <c r="D345" s="42"/>
      <c r="E345" s="35"/>
    </row>
    <row r="346" spans="1:7" ht="15.75" x14ac:dyDescent="0.25">
      <c r="A346" s="23" t="s">
        <v>33</v>
      </c>
      <c r="B346" s="25" t="s">
        <v>94</v>
      </c>
      <c r="C346" s="26"/>
      <c r="D346" s="32"/>
      <c r="E346" s="27"/>
    </row>
    <row r="347" spans="1:7" ht="15.75" x14ac:dyDescent="0.25">
      <c r="A347" s="26" t="s">
        <v>497</v>
      </c>
      <c r="B347" s="38" t="s">
        <v>368</v>
      </c>
      <c r="C347" s="26" t="s">
        <v>75</v>
      </c>
      <c r="D347" s="32"/>
      <c r="E347" s="32"/>
      <c r="G347" s="19">
        <f>1.86+14.85+2.22+3.95+8.01+15.48</f>
        <v>46.370000000000005</v>
      </c>
    </row>
    <row r="348" spans="1:7" ht="31.5" x14ac:dyDescent="0.25">
      <c r="A348" s="26" t="s">
        <v>97</v>
      </c>
      <c r="B348" s="43" t="s">
        <v>498</v>
      </c>
      <c r="C348" s="26" t="s">
        <v>75</v>
      </c>
      <c r="D348" s="32"/>
      <c r="E348" s="32"/>
    </row>
    <row r="349" spans="1:7" ht="47.25" x14ac:dyDescent="0.25">
      <c r="A349" s="26" t="s">
        <v>98</v>
      </c>
      <c r="B349" s="37" t="s">
        <v>499</v>
      </c>
      <c r="C349" s="26" t="s">
        <v>75</v>
      </c>
      <c r="D349" s="32"/>
      <c r="E349" s="32"/>
    </row>
    <row r="350" spans="1:7" ht="31.5" x14ac:dyDescent="0.25">
      <c r="A350" s="26" t="s">
        <v>370</v>
      </c>
      <c r="B350" s="43" t="s">
        <v>371</v>
      </c>
      <c r="C350" s="26" t="s">
        <v>75</v>
      </c>
      <c r="D350" s="32"/>
      <c r="E350" s="32"/>
    </row>
    <row r="351" spans="1:7" ht="15.75" x14ac:dyDescent="0.25">
      <c r="A351" s="26"/>
      <c r="B351" s="34" t="s">
        <v>7</v>
      </c>
      <c r="C351" s="26"/>
      <c r="D351" s="44"/>
      <c r="E351" s="35"/>
    </row>
    <row r="352" spans="1:7" ht="15.75" x14ac:dyDescent="0.25">
      <c r="A352" s="23" t="s">
        <v>500</v>
      </c>
      <c r="B352" s="45" t="s">
        <v>501</v>
      </c>
      <c r="C352" s="22"/>
      <c r="D352" s="33"/>
      <c r="E352" s="33"/>
    </row>
    <row r="353" spans="1:7" ht="15.75" x14ac:dyDescent="0.25">
      <c r="A353" s="26" t="s">
        <v>502</v>
      </c>
      <c r="B353" s="51" t="s">
        <v>503</v>
      </c>
      <c r="C353" s="20" t="s">
        <v>504</v>
      </c>
      <c r="D353" s="33"/>
      <c r="E353" s="33"/>
    </row>
    <row r="354" spans="1:7" ht="15.75" x14ac:dyDescent="0.25">
      <c r="A354" s="26" t="s">
        <v>103</v>
      </c>
      <c r="B354" s="51" t="s">
        <v>505</v>
      </c>
      <c r="C354" s="20" t="s">
        <v>29</v>
      </c>
      <c r="D354" s="33"/>
      <c r="E354" s="33"/>
    </row>
    <row r="355" spans="1:7" ht="15.75" x14ac:dyDescent="0.25">
      <c r="A355" s="48"/>
      <c r="B355" s="34" t="s">
        <v>506</v>
      </c>
      <c r="C355" s="22"/>
      <c r="D355" s="47"/>
      <c r="E355" s="46"/>
    </row>
    <row r="356" spans="1:7" ht="15.75" x14ac:dyDescent="0.25">
      <c r="A356" s="23" t="s">
        <v>507</v>
      </c>
      <c r="B356" s="45" t="s">
        <v>508</v>
      </c>
      <c r="C356" s="45"/>
      <c r="D356" s="44"/>
      <c r="E356" s="46"/>
    </row>
    <row r="357" spans="1:7" ht="63" x14ac:dyDescent="0.25">
      <c r="A357" s="67" t="s">
        <v>509</v>
      </c>
      <c r="B357" s="51" t="s">
        <v>510</v>
      </c>
      <c r="C357" s="38" t="s">
        <v>6</v>
      </c>
      <c r="D357" s="32"/>
      <c r="E357" s="33"/>
    </row>
    <row r="358" spans="1:7" ht="15.75" x14ac:dyDescent="0.25">
      <c r="A358" s="67" t="s">
        <v>111</v>
      </c>
      <c r="B358" s="65" t="s">
        <v>511</v>
      </c>
      <c r="C358" s="20" t="s">
        <v>512</v>
      </c>
      <c r="D358" s="47"/>
      <c r="E358" s="33"/>
    </row>
    <row r="359" spans="1:7" ht="15.75" x14ac:dyDescent="0.25">
      <c r="A359" s="48"/>
      <c r="B359" s="34" t="s">
        <v>506</v>
      </c>
      <c r="C359" s="22"/>
      <c r="D359" s="47"/>
      <c r="E359" s="46"/>
    </row>
    <row r="360" spans="1:7" ht="15.75" x14ac:dyDescent="0.25">
      <c r="A360" s="23" t="s">
        <v>513</v>
      </c>
      <c r="B360" s="45" t="s">
        <v>40</v>
      </c>
      <c r="C360" s="45"/>
      <c r="D360" s="47"/>
      <c r="E360" s="46"/>
      <c r="G360" s="64"/>
    </row>
    <row r="361" spans="1:7" ht="15.75" x14ac:dyDescent="0.25">
      <c r="A361" s="21" t="s">
        <v>394</v>
      </c>
      <c r="B361" s="65" t="s">
        <v>451</v>
      </c>
      <c r="C361" s="29" t="s">
        <v>6</v>
      </c>
      <c r="D361" s="47"/>
      <c r="E361" s="30"/>
      <c r="G361" s="64"/>
    </row>
    <row r="362" spans="1:7" ht="15.75" x14ac:dyDescent="0.25">
      <c r="A362" s="21" t="s">
        <v>117</v>
      </c>
      <c r="B362" s="65" t="s">
        <v>459</v>
      </c>
      <c r="C362" s="29" t="s">
        <v>27</v>
      </c>
      <c r="D362" s="32"/>
      <c r="E362" s="30"/>
    </row>
    <row r="363" spans="1:7" ht="15.75" x14ac:dyDescent="0.25">
      <c r="A363" s="48"/>
      <c r="B363" s="34" t="s">
        <v>7</v>
      </c>
      <c r="C363" s="45"/>
      <c r="D363" s="44"/>
      <c r="E363" s="46"/>
    </row>
    <row r="364" spans="1:7" ht="15.75" x14ac:dyDescent="0.25">
      <c r="A364" s="26"/>
      <c r="B364" s="49"/>
      <c r="C364" s="26"/>
      <c r="D364" s="32"/>
      <c r="E364" s="24"/>
    </row>
    <row r="365" spans="1:7" ht="15.75" x14ac:dyDescent="0.25">
      <c r="A365" s="48"/>
      <c r="B365" s="45" t="s">
        <v>514</v>
      </c>
      <c r="C365" s="45"/>
      <c r="D365" s="44"/>
      <c r="E365" s="46"/>
    </row>
  </sheetData>
  <mergeCells count="7">
    <mergeCell ref="A2:E2"/>
    <mergeCell ref="A313:E313"/>
    <mergeCell ref="A3:E3"/>
    <mergeCell ref="A4:E4"/>
    <mergeCell ref="A6:E6"/>
    <mergeCell ref="A117:E117"/>
    <mergeCell ref="A216:E21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12AB9-4FA1-4FD1-9DDA-F47FC6523C63}">
  <dimension ref="A2:M234"/>
  <sheetViews>
    <sheetView topLeftCell="A228" workbookViewId="0">
      <selection activeCell="B234" sqref="B234"/>
    </sheetView>
  </sheetViews>
  <sheetFormatPr baseColWidth="10" defaultColWidth="11.5703125" defaultRowHeight="15" x14ac:dyDescent="0.25"/>
  <cols>
    <col min="1" max="1" width="4.28515625" style="68" customWidth="1"/>
    <col min="2" max="2" width="45.85546875" style="68" customWidth="1"/>
    <col min="3" max="3" width="5" style="68" customWidth="1"/>
    <col min="4" max="4" width="15.28515625" style="68" customWidth="1"/>
    <col min="5" max="5" width="20.5703125" style="68" customWidth="1"/>
    <col min="6" max="8" width="11.5703125" style="68" hidden="1" customWidth="1"/>
    <col min="9" max="10" width="11.42578125" style="68" hidden="1" customWidth="1"/>
    <col min="11" max="12" width="11.5703125" style="68" hidden="1" customWidth="1"/>
    <col min="13" max="16384" width="11.5703125" style="68"/>
  </cols>
  <sheetData>
    <row r="2" spans="1:5" ht="15.75" customHeight="1" x14ac:dyDescent="0.25">
      <c r="A2" s="287" t="s">
        <v>649</v>
      </c>
      <c r="B2" s="287"/>
      <c r="C2" s="287"/>
      <c r="D2" s="287"/>
      <c r="E2" s="287"/>
    </row>
    <row r="3" spans="1:5" ht="15.75" x14ac:dyDescent="0.25">
      <c r="A3" s="304" t="s">
        <v>539</v>
      </c>
      <c r="B3" s="304"/>
      <c r="C3" s="304"/>
      <c r="D3" s="304"/>
      <c r="E3" s="304"/>
    </row>
    <row r="4" spans="1:5" ht="15.75" x14ac:dyDescent="0.25">
      <c r="A4" s="91" t="s">
        <v>95</v>
      </c>
      <c r="B4" s="305" t="s">
        <v>540</v>
      </c>
      <c r="C4" s="305"/>
      <c r="D4" s="305"/>
      <c r="E4" s="99"/>
    </row>
    <row r="5" spans="1:5" ht="15.75" x14ac:dyDescent="0.25">
      <c r="A5" s="91" t="s">
        <v>97</v>
      </c>
      <c r="B5" s="305" t="s">
        <v>541</v>
      </c>
      <c r="C5" s="305"/>
      <c r="D5" s="305"/>
      <c r="E5" s="99"/>
    </row>
    <row r="6" spans="1:5" ht="15.75" x14ac:dyDescent="0.25">
      <c r="A6" s="91" t="s">
        <v>98</v>
      </c>
      <c r="B6" s="305" t="s">
        <v>542</v>
      </c>
      <c r="C6" s="305"/>
      <c r="D6" s="305"/>
      <c r="E6" s="99"/>
    </row>
    <row r="7" spans="1:5" ht="15.75" x14ac:dyDescent="0.25">
      <c r="A7" s="100"/>
      <c r="B7" s="306" t="s">
        <v>543</v>
      </c>
      <c r="C7" s="306"/>
      <c r="D7" s="306"/>
      <c r="E7" s="101"/>
    </row>
    <row r="9" spans="1:5" ht="15.75" x14ac:dyDescent="0.25">
      <c r="A9" s="301" t="s">
        <v>544</v>
      </c>
      <c r="B9" s="301"/>
      <c r="C9" s="301"/>
      <c r="D9" s="301"/>
      <c r="E9" s="301"/>
    </row>
    <row r="10" spans="1:5" ht="15.75" x14ac:dyDescent="0.25">
      <c r="A10" s="69" t="s">
        <v>62</v>
      </c>
      <c r="B10" s="69" t="s">
        <v>280</v>
      </c>
      <c r="C10" s="69" t="s">
        <v>64</v>
      </c>
      <c r="D10" s="188" t="s">
        <v>724</v>
      </c>
      <c r="E10" s="188" t="s">
        <v>723</v>
      </c>
    </row>
    <row r="11" spans="1:5" ht="15.75" x14ac:dyDescent="0.25">
      <c r="A11" s="69" t="s">
        <v>3</v>
      </c>
      <c r="B11" s="40" t="s">
        <v>65</v>
      </c>
      <c r="C11" s="28"/>
      <c r="D11" s="27"/>
      <c r="E11" s="27"/>
    </row>
    <row r="12" spans="1:5" ht="15.75" x14ac:dyDescent="0.25">
      <c r="A12" s="28" t="s">
        <v>66</v>
      </c>
      <c r="B12" s="71" t="s">
        <v>327</v>
      </c>
      <c r="C12" s="28" t="s">
        <v>27</v>
      </c>
      <c r="D12" s="72"/>
      <c r="E12" s="72"/>
    </row>
    <row r="13" spans="1:5" ht="63" x14ac:dyDescent="0.25">
      <c r="A13" s="28" t="s">
        <v>67</v>
      </c>
      <c r="B13" s="31" t="s">
        <v>328</v>
      </c>
      <c r="C13" s="28" t="s">
        <v>6</v>
      </c>
      <c r="D13" s="73"/>
      <c r="E13" s="86"/>
    </row>
    <row r="14" spans="1:5" ht="15.75" x14ac:dyDescent="0.25">
      <c r="A14" s="28" t="s">
        <v>68</v>
      </c>
      <c r="B14" s="71" t="s">
        <v>10</v>
      </c>
      <c r="C14" s="28" t="s">
        <v>11</v>
      </c>
      <c r="D14" s="73"/>
      <c r="E14" s="72"/>
    </row>
    <row r="15" spans="1:5" ht="15.75" x14ac:dyDescent="0.25">
      <c r="A15" s="28" t="s">
        <v>69</v>
      </c>
      <c r="B15" s="71" t="s">
        <v>329</v>
      </c>
      <c r="C15" s="28" t="s">
        <v>11</v>
      </c>
      <c r="D15" s="73"/>
      <c r="E15" s="72"/>
    </row>
    <row r="16" spans="1:5" ht="15.75" x14ac:dyDescent="0.25">
      <c r="A16" s="28" t="s">
        <v>70</v>
      </c>
      <c r="B16" s="71" t="s">
        <v>12</v>
      </c>
      <c r="C16" s="28" t="s">
        <v>11</v>
      </c>
      <c r="D16" s="73"/>
      <c r="E16" s="72"/>
    </row>
    <row r="17" spans="1:12" ht="15.75" x14ac:dyDescent="0.25">
      <c r="A17" s="28" t="s">
        <v>279</v>
      </c>
      <c r="B17" s="71" t="s">
        <v>13</v>
      </c>
      <c r="C17" s="28" t="s">
        <v>11</v>
      </c>
      <c r="D17" s="73"/>
      <c r="E17" s="72"/>
    </row>
    <row r="18" spans="1:12" ht="15.75" x14ac:dyDescent="0.25">
      <c r="A18" s="28"/>
      <c r="B18" s="75"/>
      <c r="C18" s="28"/>
      <c r="D18" s="27"/>
      <c r="E18" s="76"/>
      <c r="G18" s="74" t="s">
        <v>330</v>
      </c>
      <c r="H18" s="74" t="s">
        <v>331</v>
      </c>
      <c r="I18" s="74" t="s">
        <v>545</v>
      </c>
      <c r="J18" s="74" t="s">
        <v>546</v>
      </c>
      <c r="K18" s="74" t="s">
        <v>547</v>
      </c>
    </row>
    <row r="19" spans="1:12" ht="15.75" x14ac:dyDescent="0.25">
      <c r="A19" s="69" t="s">
        <v>8</v>
      </c>
      <c r="B19" s="40" t="s">
        <v>334</v>
      </c>
      <c r="C19" s="28"/>
      <c r="D19" s="27"/>
      <c r="E19" s="27"/>
      <c r="G19" s="74">
        <f>17.62+13.14+16.56+6.62+26.87+4.4</f>
        <v>85.210000000000008</v>
      </c>
      <c r="H19" s="74">
        <f>17.02+14.5+16.4+13.44+21+8.68</f>
        <v>91.039999999999992</v>
      </c>
      <c r="I19" s="74">
        <f>13.26+8.02</f>
        <v>21.28</v>
      </c>
      <c r="J19" s="74">
        <f>14.85+12.02</f>
        <v>26.869999999999997</v>
      </c>
      <c r="K19" s="68">
        <v>4.62</v>
      </c>
    </row>
    <row r="20" spans="1:12" ht="31.5" x14ac:dyDescent="0.25">
      <c r="A20" s="28" t="s">
        <v>72</v>
      </c>
      <c r="B20" s="43" t="s">
        <v>335</v>
      </c>
      <c r="C20" s="28" t="s">
        <v>11</v>
      </c>
      <c r="D20" s="73"/>
      <c r="E20" s="73"/>
      <c r="G20" s="74">
        <f>+G19+I19+J19+K19</f>
        <v>137.98000000000002</v>
      </c>
      <c r="H20" s="74">
        <f>+H19+J19</f>
        <v>117.91</v>
      </c>
    </row>
    <row r="21" spans="1:12" ht="31.5" x14ac:dyDescent="0.25">
      <c r="A21" s="28" t="s">
        <v>73</v>
      </c>
      <c r="B21" s="43" t="s">
        <v>516</v>
      </c>
      <c r="C21" s="28" t="s">
        <v>463</v>
      </c>
      <c r="D21" s="73"/>
      <c r="E21" s="73"/>
      <c r="G21" s="74">
        <f>+G19+I19+K19</f>
        <v>111.11000000000001</v>
      </c>
      <c r="H21" s="74"/>
    </row>
    <row r="22" spans="1:12" ht="31.5" x14ac:dyDescent="0.25">
      <c r="A22" s="28" t="s">
        <v>74</v>
      </c>
      <c r="B22" s="43" t="s">
        <v>338</v>
      </c>
      <c r="C22" s="28" t="s">
        <v>11</v>
      </c>
      <c r="D22" s="73"/>
      <c r="E22" s="73"/>
      <c r="G22" s="74">
        <f>+G19+I19</f>
        <v>106.49000000000001</v>
      </c>
      <c r="H22" s="74"/>
    </row>
    <row r="23" spans="1:12" ht="15.75" x14ac:dyDescent="0.25">
      <c r="A23" s="28" t="s">
        <v>76</v>
      </c>
      <c r="B23" s="77" t="s">
        <v>339</v>
      </c>
      <c r="C23" s="28" t="s">
        <v>11</v>
      </c>
      <c r="D23" s="73"/>
      <c r="E23" s="73"/>
      <c r="G23" s="74"/>
      <c r="H23" s="74"/>
    </row>
    <row r="24" spans="1:12" ht="15.75" x14ac:dyDescent="0.25">
      <c r="A24" s="28" t="s">
        <v>77</v>
      </c>
      <c r="B24" s="77" t="s">
        <v>343</v>
      </c>
      <c r="C24" s="28" t="s">
        <v>11</v>
      </c>
      <c r="D24" s="73"/>
      <c r="E24" s="73"/>
      <c r="G24" s="74" t="s">
        <v>340</v>
      </c>
      <c r="H24" s="74" t="s">
        <v>341</v>
      </c>
      <c r="I24" s="74" t="s">
        <v>342</v>
      </c>
      <c r="J24" s="74" t="s">
        <v>548</v>
      </c>
      <c r="K24" s="74" t="s">
        <v>549</v>
      </c>
      <c r="L24" s="74" t="s">
        <v>550</v>
      </c>
    </row>
    <row r="25" spans="1:12" ht="15.75" x14ac:dyDescent="0.25">
      <c r="A25" s="28" t="s">
        <v>78</v>
      </c>
      <c r="B25" s="77" t="s">
        <v>344</v>
      </c>
      <c r="C25" s="28" t="s">
        <v>75</v>
      </c>
      <c r="D25" s="73"/>
      <c r="E25" s="73"/>
      <c r="G25" s="74">
        <f>12.41+12.41+12.41+8.7+(9.8*4)</f>
        <v>85.13000000000001</v>
      </c>
      <c r="H25" s="74">
        <v>117.66</v>
      </c>
      <c r="I25" s="74">
        <v>6.12</v>
      </c>
      <c r="J25" s="74">
        <f>1.2+1.71</f>
        <v>2.91</v>
      </c>
      <c r="K25" s="68">
        <v>34.6</v>
      </c>
      <c r="L25" s="68">
        <v>9.8000000000000007</v>
      </c>
    </row>
    <row r="26" spans="1:12" ht="15.75" x14ac:dyDescent="0.25">
      <c r="A26" s="28" t="s">
        <v>345</v>
      </c>
      <c r="B26" s="77" t="s">
        <v>551</v>
      </c>
      <c r="C26" s="28" t="s">
        <v>380</v>
      </c>
      <c r="D26" s="73"/>
      <c r="E26" s="73"/>
      <c r="G26" s="74"/>
      <c r="H26" s="74"/>
      <c r="I26" s="74"/>
      <c r="J26" s="74"/>
    </row>
    <row r="27" spans="1:12" ht="15.75" x14ac:dyDescent="0.25">
      <c r="A27" s="28" t="s">
        <v>349</v>
      </c>
      <c r="B27" s="77" t="s">
        <v>346</v>
      </c>
      <c r="C27" s="28" t="s">
        <v>11</v>
      </c>
      <c r="D27" s="73"/>
      <c r="E27" s="73"/>
      <c r="G27" s="74" t="s">
        <v>461</v>
      </c>
      <c r="H27" s="74"/>
    </row>
    <row r="28" spans="1:12" ht="15.75" x14ac:dyDescent="0.25">
      <c r="A28" s="28" t="s">
        <v>351</v>
      </c>
      <c r="B28" s="77" t="s">
        <v>350</v>
      </c>
      <c r="C28" s="28" t="s">
        <v>11</v>
      </c>
      <c r="D28" s="73"/>
      <c r="E28" s="73"/>
      <c r="G28" s="74">
        <v>44.45</v>
      </c>
      <c r="H28" s="74"/>
    </row>
    <row r="29" spans="1:12" ht="31.5" x14ac:dyDescent="0.25">
      <c r="A29" s="28" t="s">
        <v>517</v>
      </c>
      <c r="B29" s="43" t="s">
        <v>352</v>
      </c>
      <c r="C29" s="28" t="s">
        <v>11</v>
      </c>
      <c r="D29" s="73"/>
      <c r="E29" s="73"/>
      <c r="G29" s="74"/>
      <c r="H29" s="74" t="s">
        <v>552</v>
      </c>
      <c r="I29" s="74" t="s">
        <v>553</v>
      </c>
      <c r="J29" s="74" t="s">
        <v>554</v>
      </c>
      <c r="K29" s="74" t="s">
        <v>348</v>
      </c>
    </row>
    <row r="30" spans="1:12" ht="31.5" x14ac:dyDescent="0.25">
      <c r="A30" s="28" t="s">
        <v>518</v>
      </c>
      <c r="B30" s="43" t="s">
        <v>493</v>
      </c>
      <c r="C30" s="28" t="s">
        <v>11</v>
      </c>
      <c r="D30" s="73"/>
      <c r="E30" s="73"/>
      <c r="G30" s="74"/>
      <c r="H30" s="74">
        <f>41.85+4.35+0.95+0.95</f>
        <v>48.100000000000009</v>
      </c>
      <c r="I30" s="74">
        <v>15.6</v>
      </c>
      <c r="J30" s="74">
        <v>8.9499999999999993</v>
      </c>
      <c r="K30" s="74">
        <f>8.75+13.3+3.2+4.8+5.5+9.9</f>
        <v>45.449999999999996</v>
      </c>
    </row>
    <row r="31" spans="1:12" ht="15.75" x14ac:dyDescent="0.25">
      <c r="A31" s="28"/>
      <c r="B31" s="75"/>
      <c r="C31" s="28"/>
      <c r="D31" s="78"/>
      <c r="E31" s="76"/>
      <c r="H31" s="68" t="e">
        <f>+#REF!-4.7-4.7</f>
        <v>#REF!</v>
      </c>
    </row>
    <row r="32" spans="1:12" ht="15.75" x14ac:dyDescent="0.25">
      <c r="A32" s="69" t="s">
        <v>14</v>
      </c>
      <c r="B32" s="40" t="s">
        <v>353</v>
      </c>
      <c r="C32" s="28"/>
      <c r="D32" s="73"/>
      <c r="E32" s="27"/>
    </row>
    <row r="33" spans="1:7" ht="31.5" x14ac:dyDescent="0.25">
      <c r="A33" s="28" t="s">
        <v>80</v>
      </c>
      <c r="B33" s="41" t="s">
        <v>354</v>
      </c>
      <c r="C33" s="28" t="s">
        <v>27</v>
      </c>
      <c r="D33" s="73"/>
      <c r="E33" s="73"/>
    </row>
    <row r="34" spans="1:7" ht="15.75" x14ac:dyDescent="0.25">
      <c r="A34" s="28" t="s">
        <v>81</v>
      </c>
      <c r="B34" s="77" t="s">
        <v>355</v>
      </c>
      <c r="C34" s="28" t="s">
        <v>11</v>
      </c>
      <c r="D34" s="73"/>
      <c r="E34" s="73"/>
    </row>
    <row r="35" spans="1:7" ht="31.5" x14ac:dyDescent="0.25">
      <c r="A35" s="28" t="s">
        <v>82</v>
      </c>
      <c r="B35" s="41" t="s">
        <v>480</v>
      </c>
      <c r="C35" s="28" t="s">
        <v>11</v>
      </c>
      <c r="D35" s="73"/>
      <c r="E35" s="73"/>
    </row>
    <row r="36" spans="1:7" ht="15.75" x14ac:dyDescent="0.25">
      <c r="A36" s="28"/>
      <c r="B36" s="75"/>
      <c r="C36" s="28"/>
      <c r="D36" s="42"/>
      <c r="E36" s="76"/>
    </row>
    <row r="37" spans="1:7" ht="15.75" x14ac:dyDescent="0.25">
      <c r="A37" s="69" t="s">
        <v>30</v>
      </c>
      <c r="B37" s="40" t="s">
        <v>357</v>
      </c>
      <c r="C37" s="28"/>
      <c r="E37" s="27"/>
    </row>
    <row r="38" spans="1:7" ht="15.75" x14ac:dyDescent="0.25">
      <c r="A38" s="28" t="s">
        <v>358</v>
      </c>
      <c r="B38" s="77" t="s">
        <v>359</v>
      </c>
      <c r="C38" s="28" t="s">
        <v>75</v>
      </c>
      <c r="D38" s="73"/>
      <c r="E38" s="73"/>
    </row>
    <row r="39" spans="1:7" ht="15.75" x14ac:dyDescent="0.25">
      <c r="A39" s="28" t="s">
        <v>85</v>
      </c>
      <c r="B39" s="77" t="s">
        <v>361</v>
      </c>
      <c r="C39" s="28" t="s">
        <v>11</v>
      </c>
      <c r="D39" s="73"/>
      <c r="E39" s="73"/>
    </row>
    <row r="40" spans="1:7" ht="15.75" x14ac:dyDescent="0.25">
      <c r="A40" s="28" t="s">
        <v>86</v>
      </c>
      <c r="B40" s="77" t="s">
        <v>362</v>
      </c>
      <c r="C40" s="28" t="s">
        <v>11</v>
      </c>
      <c r="D40" s="73"/>
      <c r="E40" s="73"/>
    </row>
    <row r="41" spans="1:7" ht="15.75" x14ac:dyDescent="0.25">
      <c r="A41" s="28" t="s">
        <v>88</v>
      </c>
      <c r="B41" s="77" t="s">
        <v>363</v>
      </c>
      <c r="C41" s="28" t="s">
        <v>11</v>
      </c>
      <c r="D41" s="73"/>
      <c r="E41" s="73"/>
    </row>
    <row r="42" spans="1:7" ht="47.25" x14ac:dyDescent="0.25">
      <c r="A42" s="28" t="s">
        <v>89</v>
      </c>
      <c r="B42" s="43" t="s">
        <v>364</v>
      </c>
      <c r="C42" s="28" t="s">
        <v>11</v>
      </c>
      <c r="D42" s="73"/>
      <c r="E42" s="73"/>
    </row>
    <row r="43" spans="1:7" ht="15.75" x14ac:dyDescent="0.25">
      <c r="A43" s="28"/>
      <c r="B43" s="75"/>
      <c r="C43" s="28"/>
      <c r="D43" s="42"/>
      <c r="E43" s="76"/>
    </row>
    <row r="44" spans="1:7" ht="15.75" x14ac:dyDescent="0.25">
      <c r="A44" s="69" t="s">
        <v>33</v>
      </c>
      <c r="B44" s="40" t="s">
        <v>94</v>
      </c>
      <c r="C44" s="28"/>
      <c r="D44" s="73"/>
      <c r="E44" s="27"/>
    </row>
    <row r="45" spans="1:7" ht="15.75" x14ac:dyDescent="0.25">
      <c r="A45" s="28" t="s">
        <v>95</v>
      </c>
      <c r="B45" s="77" t="s">
        <v>366</v>
      </c>
      <c r="C45" s="28" t="s">
        <v>75</v>
      </c>
      <c r="D45" s="73"/>
      <c r="E45" s="73"/>
    </row>
    <row r="46" spans="1:7" ht="15.75" x14ac:dyDescent="0.25">
      <c r="A46" s="28" t="s">
        <v>97</v>
      </c>
      <c r="B46" s="77" t="s">
        <v>368</v>
      </c>
      <c r="C46" s="28" t="s">
        <v>75</v>
      </c>
      <c r="D46" s="73"/>
      <c r="E46" s="73"/>
      <c r="G46" s="68">
        <f>1.86+14.85+2.22+3.95+8.01+15.48</f>
        <v>46.370000000000005</v>
      </c>
    </row>
    <row r="47" spans="1:7" ht="15.75" x14ac:dyDescent="0.25">
      <c r="A47" s="28" t="s">
        <v>98</v>
      </c>
      <c r="B47" s="77" t="s">
        <v>481</v>
      </c>
      <c r="C47" s="28" t="s">
        <v>380</v>
      </c>
      <c r="D47" s="73"/>
      <c r="E47" s="73"/>
    </row>
    <row r="48" spans="1:7" ht="15.75" x14ac:dyDescent="0.25">
      <c r="A48" s="28" t="s">
        <v>99</v>
      </c>
      <c r="B48" s="77" t="s">
        <v>482</v>
      </c>
      <c r="C48" s="28" t="s">
        <v>29</v>
      </c>
      <c r="D48" s="73"/>
      <c r="E48" s="73"/>
    </row>
    <row r="49" spans="1:7" ht="31.5" x14ac:dyDescent="0.25">
      <c r="A49" s="28" t="s">
        <v>465</v>
      </c>
      <c r="B49" s="43" t="s">
        <v>369</v>
      </c>
      <c r="C49" s="28" t="s">
        <v>75</v>
      </c>
      <c r="D49" s="73"/>
      <c r="E49" s="73"/>
    </row>
    <row r="50" spans="1:7" ht="31.5" x14ac:dyDescent="0.25">
      <c r="A50" s="28" t="s">
        <v>370</v>
      </c>
      <c r="B50" s="43" t="s">
        <v>371</v>
      </c>
      <c r="C50" s="28" t="s">
        <v>75</v>
      </c>
      <c r="D50" s="73"/>
      <c r="E50" s="73"/>
    </row>
    <row r="51" spans="1:7" ht="15.75" x14ac:dyDescent="0.25">
      <c r="A51" s="28"/>
      <c r="B51" s="75"/>
      <c r="C51" s="28"/>
      <c r="D51" s="79"/>
      <c r="E51" s="76"/>
    </row>
    <row r="52" spans="1:7" ht="15.75" x14ac:dyDescent="0.25">
      <c r="A52" s="69" t="s">
        <v>35</v>
      </c>
      <c r="B52" s="80" t="s">
        <v>372</v>
      </c>
      <c r="C52" s="80"/>
      <c r="D52" s="73"/>
      <c r="E52" s="81"/>
    </row>
    <row r="53" spans="1:7" ht="31.5" x14ac:dyDescent="0.25">
      <c r="A53" s="28" t="s">
        <v>102</v>
      </c>
      <c r="B53" s="43" t="s">
        <v>373</v>
      </c>
      <c r="C53" s="28" t="s">
        <v>27</v>
      </c>
      <c r="D53" s="73"/>
      <c r="E53" s="73"/>
    </row>
    <row r="54" spans="1:7" ht="31.5" x14ac:dyDescent="0.25">
      <c r="A54" s="28" t="s">
        <v>103</v>
      </c>
      <c r="B54" s="43" t="s">
        <v>521</v>
      </c>
      <c r="C54" s="28" t="s">
        <v>25</v>
      </c>
      <c r="D54" s="73"/>
      <c r="E54" s="73"/>
      <c r="G54" s="74">
        <f>9.8*13</f>
        <v>127.4</v>
      </c>
    </row>
    <row r="55" spans="1:7" ht="15.75" x14ac:dyDescent="0.25">
      <c r="A55" s="28" t="s">
        <v>104</v>
      </c>
      <c r="B55" s="77" t="s">
        <v>466</v>
      </c>
      <c r="C55" s="28" t="s">
        <v>25</v>
      </c>
      <c r="D55" s="73"/>
      <c r="E55" s="73"/>
    </row>
    <row r="56" spans="1:7" ht="15.75" x14ac:dyDescent="0.25">
      <c r="A56" s="28" t="s">
        <v>105</v>
      </c>
      <c r="B56" s="77" t="s">
        <v>378</v>
      </c>
      <c r="C56" s="28" t="s">
        <v>25</v>
      </c>
      <c r="D56" s="73"/>
      <c r="E56" s="73"/>
    </row>
    <row r="57" spans="1:7" ht="15.75" x14ac:dyDescent="0.25">
      <c r="A57" s="28" t="s">
        <v>106</v>
      </c>
      <c r="B57" s="43" t="s">
        <v>379</v>
      </c>
      <c r="C57" s="28" t="s">
        <v>380</v>
      </c>
      <c r="D57" s="83"/>
      <c r="E57" s="73"/>
    </row>
    <row r="58" spans="1:7" ht="15.75" x14ac:dyDescent="0.25">
      <c r="A58" s="84"/>
      <c r="B58" s="85"/>
      <c r="C58" s="80"/>
      <c r="D58" s="79"/>
      <c r="E58" s="76"/>
    </row>
    <row r="59" spans="1:7" ht="15.75" x14ac:dyDescent="0.25">
      <c r="A59" s="69" t="s">
        <v>37</v>
      </c>
      <c r="B59" s="80" t="s">
        <v>381</v>
      </c>
      <c r="C59" s="80"/>
      <c r="D59" s="86"/>
      <c r="E59" s="81"/>
    </row>
    <row r="60" spans="1:7" ht="15.75" x14ac:dyDescent="0.25">
      <c r="A60" s="84"/>
      <c r="B60" s="80" t="s">
        <v>385</v>
      </c>
      <c r="C60" s="80"/>
      <c r="D60" s="86"/>
      <c r="E60" s="81"/>
    </row>
    <row r="61" spans="1:7" ht="31.5" x14ac:dyDescent="0.25">
      <c r="A61" s="28" t="s">
        <v>110</v>
      </c>
      <c r="B61" s="43" t="s">
        <v>555</v>
      </c>
      <c r="C61" s="91" t="s">
        <v>29</v>
      </c>
      <c r="D61" s="86"/>
      <c r="E61" s="86"/>
    </row>
    <row r="62" spans="1:7" ht="31.5" x14ac:dyDescent="0.25">
      <c r="A62" s="28" t="s">
        <v>111</v>
      </c>
      <c r="B62" s="43" t="s">
        <v>556</v>
      </c>
      <c r="C62" s="91" t="s">
        <v>29</v>
      </c>
      <c r="D62" s="86"/>
      <c r="E62" s="86"/>
    </row>
    <row r="63" spans="1:7" ht="31.5" x14ac:dyDescent="0.25">
      <c r="A63" s="28" t="s">
        <v>112</v>
      </c>
      <c r="B63" s="43" t="s">
        <v>557</v>
      </c>
      <c r="C63" s="91" t="s">
        <v>29</v>
      </c>
      <c r="D63" s="86"/>
      <c r="E63" s="86"/>
    </row>
    <row r="64" spans="1:7" ht="31.5" x14ac:dyDescent="0.25">
      <c r="A64" s="28" t="s">
        <v>114</v>
      </c>
      <c r="B64" s="43" t="s">
        <v>386</v>
      </c>
      <c r="C64" s="91" t="s">
        <v>29</v>
      </c>
      <c r="D64" s="86"/>
      <c r="E64" s="86"/>
    </row>
    <row r="65" spans="1:5" ht="31.5" x14ac:dyDescent="0.25">
      <c r="A65" s="28" t="s">
        <v>388</v>
      </c>
      <c r="B65" s="43" t="s">
        <v>558</v>
      </c>
      <c r="C65" s="91" t="s">
        <v>29</v>
      </c>
      <c r="D65" s="86"/>
      <c r="E65" s="86"/>
    </row>
    <row r="66" spans="1:5" ht="15.75" x14ac:dyDescent="0.25">
      <c r="A66" s="28" t="s">
        <v>390</v>
      </c>
      <c r="B66" s="43" t="s">
        <v>559</v>
      </c>
      <c r="C66" s="91" t="s">
        <v>29</v>
      </c>
      <c r="D66" s="86"/>
      <c r="E66" s="86"/>
    </row>
    <row r="67" spans="1:5" ht="31.5" x14ac:dyDescent="0.25">
      <c r="A67" s="28" t="s">
        <v>392</v>
      </c>
      <c r="B67" s="43" t="s">
        <v>560</v>
      </c>
      <c r="C67" s="91" t="s">
        <v>29</v>
      </c>
      <c r="D67" s="86"/>
      <c r="E67" s="86"/>
    </row>
    <row r="68" spans="1:5" ht="15.75" x14ac:dyDescent="0.25">
      <c r="A68" s="28" t="s">
        <v>561</v>
      </c>
      <c r="B68" s="87" t="s">
        <v>391</v>
      </c>
      <c r="C68" s="91" t="s">
        <v>29</v>
      </c>
      <c r="D68" s="86"/>
      <c r="E68" s="86"/>
    </row>
    <row r="69" spans="1:5" ht="31.5" x14ac:dyDescent="0.25">
      <c r="A69" s="28" t="s">
        <v>562</v>
      </c>
      <c r="B69" s="87" t="s">
        <v>563</v>
      </c>
      <c r="C69" s="91" t="s">
        <v>29</v>
      </c>
      <c r="D69" s="86"/>
      <c r="E69" s="86"/>
    </row>
    <row r="70" spans="1:5" ht="31.5" x14ac:dyDescent="0.25">
      <c r="A70" s="28" t="s">
        <v>564</v>
      </c>
      <c r="B70" s="87" t="s">
        <v>565</v>
      </c>
      <c r="C70" s="91" t="s">
        <v>29</v>
      </c>
      <c r="D70" s="86"/>
      <c r="E70" s="86"/>
    </row>
    <row r="71" spans="1:5" ht="15.75" x14ac:dyDescent="0.25">
      <c r="A71" s="28" t="s">
        <v>566</v>
      </c>
      <c r="B71" s="88" t="s">
        <v>567</v>
      </c>
      <c r="C71" s="91" t="s">
        <v>29</v>
      </c>
      <c r="D71" s="86"/>
      <c r="E71" s="86"/>
    </row>
    <row r="72" spans="1:5" ht="15.75" x14ac:dyDescent="0.25">
      <c r="A72" s="84"/>
      <c r="B72" s="75"/>
      <c r="C72" s="89"/>
      <c r="D72" s="83"/>
      <c r="E72" s="81"/>
    </row>
    <row r="73" spans="1:5" ht="15.75" x14ac:dyDescent="0.25">
      <c r="A73" s="84" t="s">
        <v>39</v>
      </c>
      <c r="B73" s="80" t="s">
        <v>38</v>
      </c>
      <c r="C73" s="89"/>
      <c r="D73" s="83"/>
      <c r="E73" s="81"/>
    </row>
    <row r="74" spans="1:5" ht="15.75" x14ac:dyDescent="0.25">
      <c r="A74" s="90" t="s">
        <v>568</v>
      </c>
      <c r="B74" s="88" t="s">
        <v>529</v>
      </c>
      <c r="C74" s="91" t="s">
        <v>75</v>
      </c>
      <c r="D74" s="83"/>
      <c r="E74" s="83"/>
    </row>
    <row r="75" spans="1:5" ht="15.75" x14ac:dyDescent="0.25">
      <c r="A75" s="80"/>
      <c r="B75" s="75"/>
      <c r="C75" s="89"/>
      <c r="D75" s="83"/>
      <c r="E75" s="79"/>
    </row>
    <row r="76" spans="1:5" ht="15.75" x14ac:dyDescent="0.25">
      <c r="A76" s="84" t="s">
        <v>43</v>
      </c>
      <c r="B76" s="80" t="s">
        <v>396</v>
      </c>
      <c r="C76" s="89"/>
      <c r="D76" s="72"/>
      <c r="E76" s="81"/>
    </row>
    <row r="77" spans="1:5" s="82" customFormat="1" ht="15.75" x14ac:dyDescent="0.25">
      <c r="A77" s="52"/>
      <c r="B77" s="53" t="s">
        <v>397</v>
      </c>
      <c r="C77" s="54"/>
      <c r="D77" s="102"/>
      <c r="E77" s="81"/>
    </row>
    <row r="78" spans="1:5" s="82" customFormat="1" ht="31.5" x14ac:dyDescent="0.25">
      <c r="A78" s="28" t="s">
        <v>467</v>
      </c>
      <c r="B78" s="43" t="s">
        <v>569</v>
      </c>
      <c r="C78" s="28" t="s">
        <v>29</v>
      </c>
      <c r="D78" s="73"/>
      <c r="E78" s="86"/>
    </row>
    <row r="79" spans="1:5" s="82" customFormat="1" ht="31.5" x14ac:dyDescent="0.25">
      <c r="A79" s="28" t="s">
        <v>531</v>
      </c>
      <c r="B79" s="43" t="s">
        <v>570</v>
      </c>
      <c r="C79" s="28" t="s">
        <v>29</v>
      </c>
      <c r="D79" s="73"/>
      <c r="E79" s="86"/>
    </row>
    <row r="80" spans="1:5" s="82" customFormat="1" ht="15.75" x14ac:dyDescent="0.25">
      <c r="A80" s="28" t="s">
        <v>407</v>
      </c>
      <c r="B80" s="88" t="s">
        <v>608</v>
      </c>
      <c r="C80" s="28" t="s">
        <v>29</v>
      </c>
      <c r="D80" s="73"/>
      <c r="E80" s="86"/>
    </row>
    <row r="81" spans="1:5" s="82" customFormat="1" ht="15.75" x14ac:dyDescent="0.25">
      <c r="A81" s="28" t="s">
        <v>415</v>
      </c>
      <c r="B81" s="43" t="s">
        <v>571</v>
      </c>
      <c r="C81" s="28" t="s">
        <v>25</v>
      </c>
      <c r="D81" s="73"/>
      <c r="E81" s="86"/>
    </row>
    <row r="82" spans="1:5" s="82" customFormat="1" ht="15.75" x14ac:dyDescent="0.25">
      <c r="A82" s="28" t="s">
        <v>433</v>
      </c>
      <c r="B82" s="43" t="s">
        <v>534</v>
      </c>
      <c r="C82" s="28" t="s">
        <v>25</v>
      </c>
      <c r="D82" s="73"/>
      <c r="E82" s="86"/>
    </row>
    <row r="83" spans="1:5" s="82" customFormat="1" ht="31.5" x14ac:dyDescent="0.25">
      <c r="A83" s="28" t="s">
        <v>435</v>
      </c>
      <c r="B83" s="43" t="s">
        <v>609</v>
      </c>
      <c r="C83" s="28" t="s">
        <v>6</v>
      </c>
      <c r="D83" s="73"/>
      <c r="E83" s="86"/>
    </row>
    <row r="84" spans="1:5" s="82" customFormat="1" ht="15.75" x14ac:dyDescent="0.25">
      <c r="A84" s="28"/>
      <c r="B84" s="93" t="s">
        <v>402</v>
      </c>
      <c r="C84" s="28"/>
      <c r="D84" s="73"/>
      <c r="E84" s="86"/>
    </row>
    <row r="85" spans="1:5" ht="78.75" x14ac:dyDescent="0.25">
      <c r="A85" s="28" t="s">
        <v>439</v>
      </c>
      <c r="B85" s="43" t="s">
        <v>572</v>
      </c>
      <c r="C85" s="28" t="s">
        <v>29</v>
      </c>
      <c r="D85" s="73"/>
      <c r="E85" s="86"/>
    </row>
    <row r="86" spans="1:5" ht="31.5" x14ac:dyDescent="0.25">
      <c r="A86" s="28" t="s">
        <v>441</v>
      </c>
      <c r="B86" s="43" t="s">
        <v>406</v>
      </c>
      <c r="C86" s="28" t="s">
        <v>25</v>
      </c>
      <c r="D86" s="73"/>
      <c r="E86" s="86"/>
    </row>
    <row r="87" spans="1:5" ht="15.75" x14ac:dyDescent="0.25">
      <c r="A87" s="28" t="s">
        <v>407</v>
      </c>
      <c r="B87" s="93" t="s">
        <v>408</v>
      </c>
      <c r="C87" s="28"/>
      <c r="D87" s="73"/>
      <c r="E87" s="86"/>
    </row>
    <row r="88" spans="1:5" ht="15.75" x14ac:dyDescent="0.25">
      <c r="A88" s="28" t="s">
        <v>409</v>
      </c>
      <c r="B88" s="43" t="s">
        <v>410</v>
      </c>
      <c r="C88" s="28" t="s">
        <v>25</v>
      </c>
      <c r="D88" s="73"/>
      <c r="E88" s="86"/>
    </row>
    <row r="89" spans="1:5" ht="15.75" x14ac:dyDescent="0.25">
      <c r="A89" s="28" t="s">
        <v>411</v>
      </c>
      <c r="B89" s="43" t="s">
        <v>412</v>
      </c>
      <c r="C89" s="28" t="s">
        <v>29</v>
      </c>
      <c r="D89" s="73"/>
      <c r="E89" s="86"/>
    </row>
    <row r="90" spans="1:5" ht="15.75" x14ac:dyDescent="0.25">
      <c r="A90" s="28" t="s">
        <v>413</v>
      </c>
      <c r="B90" s="43" t="s">
        <v>414</v>
      </c>
      <c r="C90" s="28" t="s">
        <v>29</v>
      </c>
      <c r="D90" s="73"/>
      <c r="E90" s="86"/>
    </row>
    <row r="91" spans="1:5" ht="15.75" x14ac:dyDescent="0.25">
      <c r="A91" s="28" t="s">
        <v>415</v>
      </c>
      <c r="B91" s="93" t="s">
        <v>416</v>
      </c>
      <c r="C91" s="28"/>
      <c r="D91" s="73"/>
      <c r="E91" s="86"/>
    </row>
    <row r="92" spans="1:5" ht="15.75" x14ac:dyDescent="0.25">
      <c r="A92" s="28" t="s">
        <v>417</v>
      </c>
      <c r="B92" s="43" t="s">
        <v>418</v>
      </c>
      <c r="C92" s="28" t="s">
        <v>25</v>
      </c>
      <c r="D92" s="73"/>
      <c r="E92" s="86"/>
    </row>
    <row r="93" spans="1:5" ht="15.75" x14ac:dyDescent="0.25">
      <c r="A93" s="28" t="s">
        <v>419</v>
      </c>
      <c r="B93" s="43" t="s">
        <v>420</v>
      </c>
      <c r="C93" s="28" t="s">
        <v>25</v>
      </c>
      <c r="D93" s="73"/>
      <c r="E93" s="86"/>
    </row>
    <row r="94" spans="1:5" ht="15.75" x14ac:dyDescent="0.25">
      <c r="A94" s="28" t="s">
        <v>421</v>
      </c>
      <c r="B94" s="43" t="s">
        <v>422</v>
      </c>
      <c r="C94" s="28" t="s">
        <v>25</v>
      </c>
      <c r="D94" s="73"/>
      <c r="E94" s="86"/>
    </row>
    <row r="95" spans="1:5" ht="47.25" x14ac:dyDescent="0.25">
      <c r="A95" s="28" t="s">
        <v>423</v>
      </c>
      <c r="B95" s="43" t="s">
        <v>424</v>
      </c>
      <c r="C95" s="28" t="s">
        <v>44</v>
      </c>
      <c r="D95" s="73"/>
      <c r="E95" s="86"/>
    </row>
    <row r="96" spans="1:5" ht="47.25" x14ac:dyDescent="0.25">
      <c r="A96" s="28" t="s">
        <v>425</v>
      </c>
      <c r="B96" s="43" t="s">
        <v>426</v>
      </c>
      <c r="C96" s="28" t="s">
        <v>29</v>
      </c>
      <c r="D96" s="73"/>
      <c r="E96" s="86"/>
    </row>
    <row r="97" spans="1:7" ht="31.5" x14ac:dyDescent="0.25">
      <c r="A97" s="28" t="s">
        <v>427</v>
      </c>
      <c r="B97" s="43" t="s">
        <v>428</v>
      </c>
      <c r="C97" s="28" t="s">
        <v>25</v>
      </c>
      <c r="D97" s="73"/>
      <c r="E97" s="86"/>
      <c r="G97" s="68">
        <f>15+27+30+45+45</f>
        <v>162</v>
      </c>
    </row>
    <row r="98" spans="1:7" ht="31.5" x14ac:dyDescent="0.25">
      <c r="A98" s="28" t="s">
        <v>429</v>
      </c>
      <c r="B98" s="43" t="s">
        <v>430</v>
      </c>
      <c r="C98" s="28" t="s">
        <v>25</v>
      </c>
      <c r="D98" s="73"/>
      <c r="E98" s="86"/>
      <c r="G98" s="68">
        <v>32</v>
      </c>
    </row>
    <row r="99" spans="1:7" ht="15.75" x14ac:dyDescent="0.25">
      <c r="A99" s="28"/>
      <c r="B99" s="93" t="s">
        <v>573</v>
      </c>
      <c r="C99" s="28"/>
      <c r="D99" s="73"/>
      <c r="E99" s="86"/>
    </row>
    <row r="100" spans="1:7" ht="15.75" x14ac:dyDescent="0.25">
      <c r="A100" s="28" t="s">
        <v>433</v>
      </c>
      <c r="B100" s="71" t="s">
        <v>434</v>
      </c>
      <c r="C100" s="91" t="s">
        <v>29</v>
      </c>
      <c r="D100" s="83"/>
      <c r="E100" s="86"/>
    </row>
    <row r="101" spans="1:7" ht="15.75" x14ac:dyDescent="0.25">
      <c r="A101" s="28" t="s">
        <v>435</v>
      </c>
      <c r="B101" s="71" t="s">
        <v>574</v>
      </c>
      <c r="C101" s="91" t="s">
        <v>29</v>
      </c>
      <c r="D101" s="83"/>
      <c r="E101" s="86"/>
    </row>
    <row r="102" spans="1:7" ht="15.75" x14ac:dyDescent="0.25">
      <c r="A102" s="28" t="s">
        <v>437</v>
      </c>
      <c r="B102" s="71" t="s">
        <v>438</v>
      </c>
      <c r="C102" s="91" t="s">
        <v>29</v>
      </c>
      <c r="D102" s="83"/>
      <c r="E102" s="86"/>
    </row>
    <row r="103" spans="1:7" ht="15.75" x14ac:dyDescent="0.25">
      <c r="A103" s="28" t="s">
        <v>439</v>
      </c>
      <c r="B103" s="71" t="s">
        <v>444</v>
      </c>
      <c r="C103" s="91" t="s">
        <v>29</v>
      </c>
      <c r="D103" s="83"/>
      <c r="E103" s="86"/>
    </row>
    <row r="104" spans="1:7" ht="15.75" x14ac:dyDescent="0.25">
      <c r="A104" s="28" t="s">
        <v>441</v>
      </c>
      <c r="B104" s="71" t="s">
        <v>446</v>
      </c>
      <c r="C104" s="91" t="s">
        <v>29</v>
      </c>
      <c r="D104" s="83"/>
      <c r="E104" s="86"/>
    </row>
    <row r="105" spans="1:7" ht="15.75" x14ac:dyDescent="0.25">
      <c r="A105" s="28"/>
      <c r="B105" s="80" t="s">
        <v>59</v>
      </c>
      <c r="C105" s="89"/>
      <c r="D105" s="79"/>
      <c r="E105" s="86"/>
    </row>
    <row r="106" spans="1:7" ht="15.75" x14ac:dyDescent="0.25">
      <c r="A106" s="28" t="s">
        <v>575</v>
      </c>
      <c r="B106" s="71" t="s">
        <v>52</v>
      </c>
      <c r="C106" s="91" t="s">
        <v>29</v>
      </c>
      <c r="D106" s="83"/>
      <c r="E106" s="86"/>
    </row>
    <row r="107" spans="1:7" ht="15.75" x14ac:dyDescent="0.25">
      <c r="A107" s="84"/>
      <c r="B107" s="75"/>
      <c r="C107" s="89"/>
      <c r="D107" s="86"/>
      <c r="E107" s="81"/>
    </row>
    <row r="108" spans="1:7" ht="15.75" x14ac:dyDescent="0.25">
      <c r="A108" s="84" t="s">
        <v>470</v>
      </c>
      <c r="B108" s="80" t="s">
        <v>40</v>
      </c>
      <c r="C108" s="80"/>
      <c r="D108" s="79"/>
      <c r="E108" s="81"/>
    </row>
    <row r="109" spans="1:7" ht="15.75" x14ac:dyDescent="0.25">
      <c r="A109" s="90" t="s">
        <v>471</v>
      </c>
      <c r="B109" s="96" t="s">
        <v>451</v>
      </c>
      <c r="C109" s="71" t="s">
        <v>27</v>
      </c>
      <c r="D109" s="83"/>
      <c r="E109" s="72"/>
      <c r="G109" s="97"/>
    </row>
    <row r="110" spans="1:7" ht="15.75" x14ac:dyDescent="0.25">
      <c r="A110" s="90" t="s">
        <v>472</v>
      </c>
      <c r="B110" s="98" t="s">
        <v>453</v>
      </c>
      <c r="C110" s="71" t="s">
        <v>27</v>
      </c>
      <c r="D110" s="83"/>
      <c r="E110" s="72"/>
      <c r="G110" s="97"/>
    </row>
    <row r="111" spans="1:7" ht="15.75" x14ac:dyDescent="0.25">
      <c r="A111" s="90" t="s">
        <v>473</v>
      </c>
      <c r="B111" s="98" t="s">
        <v>474</v>
      </c>
      <c r="C111" s="71" t="s">
        <v>27</v>
      </c>
      <c r="D111" s="83"/>
      <c r="E111" s="72"/>
    </row>
    <row r="112" spans="1:7" ht="15.75" x14ac:dyDescent="0.25">
      <c r="A112" s="90" t="s">
        <v>475</v>
      </c>
      <c r="B112" s="96" t="s">
        <v>459</v>
      </c>
      <c r="C112" s="71" t="s">
        <v>27</v>
      </c>
      <c r="D112" s="73"/>
      <c r="E112" s="72"/>
    </row>
    <row r="113" spans="1:11" ht="15.75" x14ac:dyDescent="0.25">
      <c r="A113" s="84"/>
      <c r="B113" s="75"/>
      <c r="C113" s="80"/>
      <c r="D113" s="79"/>
      <c r="E113" s="81"/>
    </row>
    <row r="114" spans="1:11" ht="15.75" x14ac:dyDescent="0.25">
      <c r="A114" s="28"/>
      <c r="B114" s="85"/>
      <c r="C114" s="28"/>
      <c r="D114" s="73"/>
      <c r="E114" s="70"/>
    </row>
    <row r="115" spans="1:11" ht="15.75" x14ac:dyDescent="0.25">
      <c r="A115" s="84"/>
      <c r="B115" s="80"/>
      <c r="C115" s="80"/>
      <c r="D115" s="79"/>
      <c r="E115" s="81"/>
    </row>
    <row r="117" spans="1:11" ht="15.75" x14ac:dyDescent="0.25">
      <c r="A117" s="301" t="s">
        <v>576</v>
      </c>
      <c r="B117" s="301"/>
      <c r="C117" s="301"/>
      <c r="D117" s="301"/>
      <c r="E117" s="301"/>
    </row>
    <row r="119" spans="1:11" ht="15.75" x14ac:dyDescent="0.25">
      <c r="A119" s="69" t="s">
        <v>62</v>
      </c>
      <c r="B119" s="69" t="s">
        <v>280</v>
      </c>
      <c r="C119" s="69" t="s">
        <v>64</v>
      </c>
      <c r="D119" s="70" t="s">
        <v>325</v>
      </c>
      <c r="E119" s="70" t="s">
        <v>326</v>
      </c>
    </row>
    <row r="120" spans="1:11" ht="15.75" x14ac:dyDescent="0.25">
      <c r="A120" s="69" t="s">
        <v>3</v>
      </c>
      <c r="B120" s="40" t="s">
        <v>65</v>
      </c>
      <c r="C120" s="28"/>
      <c r="D120" s="27"/>
      <c r="E120" s="27"/>
    </row>
    <row r="121" spans="1:11" ht="15.75" x14ac:dyDescent="0.25">
      <c r="A121" s="28" t="s">
        <v>66</v>
      </c>
      <c r="B121" s="71" t="s">
        <v>327</v>
      </c>
      <c r="C121" s="28" t="s">
        <v>27</v>
      </c>
      <c r="D121" s="72"/>
      <c r="E121" s="72"/>
    </row>
    <row r="122" spans="1:11" ht="63" x14ac:dyDescent="0.25">
      <c r="A122" s="28" t="s">
        <v>67</v>
      </c>
      <c r="B122" s="31" t="s">
        <v>328</v>
      </c>
      <c r="C122" s="28" t="s">
        <v>6</v>
      </c>
      <c r="D122" s="73"/>
      <c r="E122" s="86"/>
    </row>
    <row r="123" spans="1:11" ht="15.75" x14ac:dyDescent="0.25">
      <c r="A123" s="28" t="s">
        <v>68</v>
      </c>
      <c r="B123" s="71" t="s">
        <v>10</v>
      </c>
      <c r="C123" s="28" t="s">
        <v>11</v>
      </c>
      <c r="D123" s="73"/>
      <c r="E123" s="72"/>
    </row>
    <row r="124" spans="1:11" ht="15.75" x14ac:dyDescent="0.25">
      <c r="A124" s="28" t="s">
        <v>69</v>
      </c>
      <c r="B124" s="71" t="s">
        <v>329</v>
      </c>
      <c r="C124" s="28" t="s">
        <v>11</v>
      </c>
      <c r="D124" s="73"/>
      <c r="E124" s="72"/>
    </row>
    <row r="125" spans="1:11" ht="15.75" x14ac:dyDescent="0.25">
      <c r="A125" s="28" t="s">
        <v>70</v>
      </c>
      <c r="B125" s="71" t="s">
        <v>12</v>
      </c>
      <c r="C125" s="28" t="s">
        <v>11</v>
      </c>
      <c r="D125" s="73"/>
      <c r="E125" s="72"/>
    </row>
    <row r="126" spans="1:11" ht="15.75" x14ac:dyDescent="0.25">
      <c r="A126" s="28" t="s">
        <v>279</v>
      </c>
      <c r="B126" s="71" t="s">
        <v>13</v>
      </c>
      <c r="C126" s="28" t="s">
        <v>11</v>
      </c>
      <c r="D126" s="73"/>
      <c r="E126" s="72"/>
    </row>
    <row r="127" spans="1:11" ht="15.75" x14ac:dyDescent="0.25">
      <c r="A127" s="28"/>
      <c r="B127" s="75"/>
      <c r="C127" s="28"/>
      <c r="D127" s="27"/>
      <c r="E127" s="76"/>
      <c r="G127" s="74" t="s">
        <v>330</v>
      </c>
      <c r="H127" s="74" t="s">
        <v>331</v>
      </c>
      <c r="I127" s="74" t="s">
        <v>545</v>
      </c>
      <c r="J127" s="74" t="s">
        <v>546</v>
      </c>
      <c r="K127" s="74" t="s">
        <v>547</v>
      </c>
    </row>
    <row r="128" spans="1:11" ht="15.75" x14ac:dyDescent="0.25">
      <c r="A128" s="69" t="s">
        <v>8</v>
      </c>
      <c r="B128" s="40" t="s">
        <v>334</v>
      </c>
      <c r="C128" s="28"/>
      <c r="D128" s="27"/>
      <c r="E128" s="27"/>
      <c r="G128" s="74">
        <v>7.3</v>
      </c>
      <c r="H128" s="74">
        <v>10.8</v>
      </c>
      <c r="I128" s="74">
        <v>0</v>
      </c>
      <c r="J128" s="74">
        <v>0</v>
      </c>
      <c r="K128" s="68">
        <v>0</v>
      </c>
    </row>
    <row r="129" spans="1:12" ht="31.5" x14ac:dyDescent="0.25">
      <c r="A129" s="28" t="s">
        <v>72</v>
      </c>
      <c r="B129" s="43" t="s">
        <v>577</v>
      </c>
      <c r="C129" s="28" t="s">
        <v>11</v>
      </c>
      <c r="D129" s="73"/>
      <c r="E129" s="73"/>
      <c r="G129" s="74"/>
      <c r="H129" s="74"/>
    </row>
    <row r="130" spans="1:12" ht="15.75" x14ac:dyDescent="0.25">
      <c r="A130" s="28" t="s">
        <v>73</v>
      </c>
      <c r="B130" s="43" t="s">
        <v>339</v>
      </c>
      <c r="C130" s="28" t="s">
        <v>11</v>
      </c>
      <c r="D130" s="73"/>
      <c r="E130" s="73"/>
      <c r="G130" s="74"/>
      <c r="H130" s="74"/>
    </row>
    <row r="131" spans="1:12" ht="15.75" x14ac:dyDescent="0.25">
      <c r="A131" s="28" t="s">
        <v>74</v>
      </c>
      <c r="B131" s="77" t="s">
        <v>343</v>
      </c>
      <c r="C131" s="28" t="s">
        <v>11</v>
      </c>
      <c r="D131" s="73"/>
      <c r="E131" s="73"/>
      <c r="G131" s="74" t="s">
        <v>340</v>
      </c>
      <c r="H131" s="74" t="s">
        <v>341</v>
      </c>
      <c r="I131" s="74" t="s">
        <v>342</v>
      </c>
      <c r="J131" s="74" t="s">
        <v>548</v>
      </c>
      <c r="K131" s="74" t="s">
        <v>549</v>
      </c>
      <c r="L131" s="74" t="s">
        <v>550</v>
      </c>
    </row>
    <row r="132" spans="1:12" ht="15.75" x14ac:dyDescent="0.25">
      <c r="A132" s="28" t="s">
        <v>76</v>
      </c>
      <c r="B132" s="77" t="s">
        <v>344</v>
      </c>
      <c r="C132" s="28" t="s">
        <v>75</v>
      </c>
      <c r="D132" s="73"/>
      <c r="E132" s="73"/>
      <c r="G132" s="74">
        <v>12</v>
      </c>
      <c r="H132" s="74">
        <v>7.89</v>
      </c>
      <c r="I132" s="74">
        <v>0</v>
      </c>
      <c r="J132" s="74">
        <v>0.87</v>
      </c>
      <c r="K132" s="68">
        <v>9</v>
      </c>
      <c r="L132" s="68">
        <v>3</v>
      </c>
    </row>
    <row r="133" spans="1:12" ht="15.75" x14ac:dyDescent="0.25">
      <c r="A133" s="28" t="s">
        <v>77</v>
      </c>
      <c r="B133" s="77" t="s">
        <v>578</v>
      </c>
      <c r="C133" s="28" t="s">
        <v>75</v>
      </c>
      <c r="D133" s="73"/>
      <c r="E133" s="73"/>
      <c r="G133" s="74"/>
      <c r="H133" s="74"/>
    </row>
    <row r="134" spans="1:12" ht="15.75" x14ac:dyDescent="0.25">
      <c r="A134" s="28" t="s">
        <v>78</v>
      </c>
      <c r="B134" s="77" t="s">
        <v>346</v>
      </c>
      <c r="C134" s="28" t="s">
        <v>11</v>
      </c>
      <c r="D134" s="73"/>
      <c r="E134" s="73"/>
      <c r="G134" s="74" t="s">
        <v>461</v>
      </c>
      <c r="H134" s="74"/>
    </row>
    <row r="135" spans="1:12" ht="15.75" x14ac:dyDescent="0.25">
      <c r="A135" s="28" t="s">
        <v>345</v>
      </c>
      <c r="B135" s="77" t="s">
        <v>350</v>
      </c>
      <c r="C135" s="28" t="s">
        <v>11</v>
      </c>
      <c r="D135" s="73"/>
      <c r="E135" s="73"/>
      <c r="G135" s="74">
        <v>12</v>
      </c>
      <c r="H135" s="74"/>
    </row>
    <row r="136" spans="1:12" ht="15.75" x14ac:dyDescent="0.25">
      <c r="A136" s="28"/>
      <c r="B136" s="75"/>
      <c r="C136" s="28"/>
      <c r="D136" s="78"/>
      <c r="E136" s="76"/>
    </row>
    <row r="137" spans="1:12" ht="15.75" x14ac:dyDescent="0.25">
      <c r="A137" s="69" t="s">
        <v>14</v>
      </c>
      <c r="B137" s="40" t="s">
        <v>353</v>
      </c>
      <c r="C137" s="28"/>
      <c r="D137" s="73"/>
      <c r="E137" s="27"/>
    </row>
    <row r="138" spans="1:12" ht="31.5" x14ac:dyDescent="0.25">
      <c r="A138" s="28" t="s">
        <v>80</v>
      </c>
      <c r="B138" s="41" t="s">
        <v>354</v>
      </c>
      <c r="C138" s="28" t="s">
        <v>27</v>
      </c>
      <c r="D138" s="73"/>
      <c r="E138" s="73"/>
    </row>
    <row r="139" spans="1:12" ht="15.75" x14ac:dyDescent="0.25">
      <c r="A139" s="28" t="s">
        <v>81</v>
      </c>
      <c r="B139" s="77" t="s">
        <v>355</v>
      </c>
      <c r="C139" s="28" t="s">
        <v>11</v>
      </c>
      <c r="D139" s="73"/>
      <c r="E139" s="73"/>
    </row>
    <row r="140" spans="1:12" ht="31.5" x14ac:dyDescent="0.25">
      <c r="A140" s="28" t="s">
        <v>82</v>
      </c>
      <c r="B140" s="41" t="s">
        <v>480</v>
      </c>
      <c r="C140" s="28" t="s">
        <v>11</v>
      </c>
      <c r="D140" s="73"/>
      <c r="E140" s="73"/>
    </row>
    <row r="141" spans="1:12" ht="15.75" x14ac:dyDescent="0.25">
      <c r="A141" s="28"/>
      <c r="B141" s="75"/>
      <c r="C141" s="28"/>
      <c r="D141" s="42"/>
      <c r="E141" s="76"/>
    </row>
    <row r="142" spans="1:12" ht="15.75" x14ac:dyDescent="0.25">
      <c r="A142" s="69" t="s">
        <v>30</v>
      </c>
      <c r="B142" s="40" t="s">
        <v>357</v>
      </c>
      <c r="C142" s="28"/>
      <c r="E142" s="27"/>
    </row>
    <row r="143" spans="1:12" ht="15.75" x14ac:dyDescent="0.25">
      <c r="A143" s="28" t="s">
        <v>358</v>
      </c>
      <c r="B143" s="77" t="s">
        <v>359</v>
      </c>
      <c r="C143" s="28" t="s">
        <v>75</v>
      </c>
      <c r="D143" s="73"/>
      <c r="E143" s="73"/>
    </row>
    <row r="144" spans="1:12" ht="15.75" x14ac:dyDescent="0.25">
      <c r="A144" s="28" t="s">
        <v>85</v>
      </c>
      <c r="B144" s="77" t="s">
        <v>361</v>
      </c>
      <c r="C144" s="28" t="s">
        <v>11</v>
      </c>
      <c r="D144" s="73"/>
      <c r="E144" s="73"/>
    </row>
    <row r="145" spans="1:7" ht="15.75" x14ac:dyDescent="0.25">
      <c r="A145" s="28" t="s">
        <v>86</v>
      </c>
      <c r="B145" s="77" t="s">
        <v>362</v>
      </c>
      <c r="C145" s="28" t="s">
        <v>11</v>
      </c>
      <c r="D145" s="73"/>
      <c r="E145" s="73"/>
    </row>
    <row r="146" spans="1:7" ht="15.75" x14ac:dyDescent="0.25">
      <c r="A146" s="28" t="s">
        <v>88</v>
      </c>
      <c r="B146" s="77" t="s">
        <v>363</v>
      </c>
      <c r="C146" s="28" t="s">
        <v>11</v>
      </c>
      <c r="D146" s="73"/>
      <c r="E146" s="73"/>
    </row>
    <row r="147" spans="1:7" ht="47.25" x14ac:dyDescent="0.25">
      <c r="A147" s="28" t="s">
        <v>89</v>
      </c>
      <c r="B147" s="43" t="s">
        <v>364</v>
      </c>
      <c r="C147" s="28" t="s">
        <v>11</v>
      </c>
      <c r="D147" s="73"/>
      <c r="E147" s="73"/>
    </row>
    <row r="148" spans="1:7" ht="15.75" x14ac:dyDescent="0.25">
      <c r="A148" s="28"/>
      <c r="B148" s="75"/>
      <c r="C148" s="28"/>
      <c r="D148" s="42"/>
      <c r="E148" s="76"/>
    </row>
    <row r="149" spans="1:7" ht="15.75" x14ac:dyDescent="0.25">
      <c r="A149" s="69" t="s">
        <v>33</v>
      </c>
      <c r="B149" s="40" t="s">
        <v>94</v>
      </c>
      <c r="C149" s="28"/>
      <c r="D149" s="73"/>
      <c r="E149" s="27"/>
    </row>
    <row r="150" spans="1:7" ht="15.75" x14ac:dyDescent="0.25">
      <c r="A150" s="28" t="s">
        <v>95</v>
      </c>
      <c r="B150" s="77" t="s">
        <v>366</v>
      </c>
      <c r="C150" s="28" t="s">
        <v>75</v>
      </c>
      <c r="D150" s="73"/>
      <c r="E150" s="73"/>
    </row>
    <row r="151" spans="1:7" ht="15.75" x14ac:dyDescent="0.25">
      <c r="A151" s="28" t="s">
        <v>97</v>
      </c>
      <c r="B151" s="77" t="s">
        <v>368</v>
      </c>
      <c r="C151" s="28" t="s">
        <v>75</v>
      </c>
      <c r="D151" s="73"/>
      <c r="E151" s="73"/>
      <c r="G151" s="68">
        <f>1.86+14.85+2.22+3.95+8.01+15.48</f>
        <v>46.370000000000005</v>
      </c>
    </row>
    <row r="152" spans="1:7" ht="15.75" x14ac:dyDescent="0.25">
      <c r="A152" s="28"/>
      <c r="B152" s="75"/>
      <c r="C152" s="28"/>
      <c r="D152" s="79"/>
      <c r="E152" s="76"/>
    </row>
    <row r="153" spans="1:7" ht="15.75" x14ac:dyDescent="0.25">
      <c r="A153" s="69" t="s">
        <v>35</v>
      </c>
      <c r="B153" s="80" t="s">
        <v>372</v>
      </c>
      <c r="C153" s="80"/>
      <c r="D153" s="73"/>
      <c r="E153" s="81"/>
    </row>
    <row r="154" spans="1:7" ht="31.5" x14ac:dyDescent="0.25">
      <c r="A154" s="28" t="s">
        <v>102</v>
      </c>
      <c r="B154" s="43" t="s">
        <v>373</v>
      </c>
      <c r="C154" s="28" t="s">
        <v>27</v>
      </c>
      <c r="D154" s="73"/>
      <c r="E154" s="73"/>
    </row>
    <row r="155" spans="1:7" ht="31.5" x14ac:dyDescent="0.25">
      <c r="A155" s="28" t="s">
        <v>103</v>
      </c>
      <c r="B155" s="43" t="s">
        <v>521</v>
      </c>
      <c r="C155" s="28" t="s">
        <v>25</v>
      </c>
      <c r="D155" s="73"/>
      <c r="E155" s="73"/>
    </row>
    <row r="156" spans="1:7" ht="15.75" x14ac:dyDescent="0.25">
      <c r="A156" s="28" t="s">
        <v>104</v>
      </c>
      <c r="B156" s="77" t="s">
        <v>378</v>
      </c>
      <c r="C156" s="28" t="s">
        <v>25</v>
      </c>
      <c r="D156" s="73"/>
      <c r="E156" s="73"/>
    </row>
    <row r="157" spans="1:7" ht="15.75" x14ac:dyDescent="0.25">
      <c r="A157" s="28" t="s">
        <v>105</v>
      </c>
      <c r="B157" s="43" t="s">
        <v>379</v>
      </c>
      <c r="C157" s="28" t="s">
        <v>380</v>
      </c>
      <c r="D157" s="83"/>
      <c r="E157" s="73"/>
    </row>
    <row r="158" spans="1:7" ht="15.75" x14ac:dyDescent="0.25">
      <c r="A158" s="84"/>
      <c r="B158" s="85"/>
      <c r="C158" s="80"/>
      <c r="D158" s="79"/>
      <c r="E158" s="76"/>
    </row>
    <row r="159" spans="1:7" ht="15.75" x14ac:dyDescent="0.25">
      <c r="A159" s="69" t="s">
        <v>37</v>
      </c>
      <c r="B159" s="80" t="s">
        <v>501</v>
      </c>
      <c r="C159" s="80"/>
      <c r="D159" s="86"/>
      <c r="E159" s="81"/>
    </row>
    <row r="160" spans="1:7" ht="15.75" x14ac:dyDescent="0.25">
      <c r="A160" s="28" t="s">
        <v>509</v>
      </c>
      <c r="B160" s="43" t="s">
        <v>579</v>
      </c>
      <c r="C160" s="91" t="s">
        <v>29</v>
      </c>
      <c r="D160" s="86"/>
      <c r="E160" s="86"/>
    </row>
    <row r="161" spans="1:7" ht="15.75" x14ac:dyDescent="0.25">
      <c r="A161" s="84"/>
      <c r="B161" s="75"/>
      <c r="C161" s="89"/>
      <c r="D161" s="83"/>
      <c r="E161" s="81"/>
    </row>
    <row r="162" spans="1:7" ht="15.75" x14ac:dyDescent="0.25">
      <c r="A162" s="84" t="s">
        <v>39</v>
      </c>
      <c r="B162" s="80" t="s">
        <v>38</v>
      </c>
      <c r="C162" s="89"/>
      <c r="D162" s="83"/>
      <c r="E162" s="81"/>
    </row>
    <row r="163" spans="1:7" ht="15.75" x14ac:dyDescent="0.25">
      <c r="A163" s="90" t="s">
        <v>394</v>
      </c>
      <c r="B163" s="88" t="s">
        <v>529</v>
      </c>
      <c r="C163" s="91" t="s">
        <v>75</v>
      </c>
      <c r="D163" s="83"/>
      <c r="E163" s="83"/>
    </row>
    <row r="164" spans="1:7" ht="15.75" x14ac:dyDescent="0.25">
      <c r="A164" s="80"/>
      <c r="B164" s="75"/>
      <c r="C164" s="89"/>
      <c r="D164" s="83"/>
      <c r="E164" s="79"/>
    </row>
    <row r="165" spans="1:7" ht="15.75" x14ac:dyDescent="0.25">
      <c r="A165" s="84" t="s">
        <v>61</v>
      </c>
      <c r="B165" s="80" t="s">
        <v>40</v>
      </c>
      <c r="C165" s="80"/>
      <c r="D165" s="79"/>
      <c r="E165" s="81"/>
    </row>
    <row r="166" spans="1:7" ht="15.75" x14ac:dyDescent="0.25">
      <c r="A166" s="90" t="s">
        <v>450</v>
      </c>
      <c r="B166" s="96" t="s">
        <v>451</v>
      </c>
      <c r="C166" s="71" t="s">
        <v>27</v>
      </c>
      <c r="D166" s="83"/>
      <c r="E166" s="72"/>
      <c r="G166" s="97"/>
    </row>
    <row r="167" spans="1:7" ht="15.75" x14ac:dyDescent="0.25">
      <c r="A167" s="90" t="s">
        <v>452</v>
      </c>
      <c r="B167" s="98" t="s">
        <v>453</v>
      </c>
      <c r="C167" s="71" t="s">
        <v>27</v>
      </c>
      <c r="D167" s="83"/>
      <c r="E167" s="72"/>
      <c r="G167" s="97"/>
    </row>
    <row r="168" spans="1:7" ht="15.75" x14ac:dyDescent="0.25">
      <c r="A168" s="90" t="s">
        <v>456</v>
      </c>
      <c r="B168" s="98" t="s">
        <v>474</v>
      </c>
      <c r="C168" s="71" t="s">
        <v>27</v>
      </c>
      <c r="D168" s="83"/>
      <c r="E168" s="72"/>
    </row>
    <row r="169" spans="1:7" ht="15.75" x14ac:dyDescent="0.25">
      <c r="A169" s="90" t="s">
        <v>458</v>
      </c>
      <c r="B169" s="96" t="s">
        <v>459</v>
      </c>
      <c r="C169" s="71" t="s">
        <v>27</v>
      </c>
      <c r="D169" s="73"/>
      <c r="E169" s="72"/>
    </row>
    <row r="170" spans="1:7" ht="15.75" x14ac:dyDescent="0.25">
      <c r="A170" s="84"/>
      <c r="B170" s="75"/>
      <c r="C170" s="80"/>
      <c r="D170" s="79"/>
      <c r="E170" s="81"/>
    </row>
    <row r="171" spans="1:7" ht="15.75" x14ac:dyDescent="0.25">
      <c r="A171" s="28"/>
      <c r="B171" s="85"/>
      <c r="C171" s="28"/>
      <c r="D171" s="73"/>
      <c r="E171" s="70"/>
    </row>
    <row r="172" spans="1:7" ht="15.75" x14ac:dyDescent="0.25">
      <c r="A172" s="84"/>
      <c r="B172" s="80" t="s">
        <v>580</v>
      </c>
      <c r="C172" s="80"/>
      <c r="D172" s="79"/>
      <c r="E172" s="81"/>
    </row>
    <row r="174" spans="1:7" ht="15.75" x14ac:dyDescent="0.25">
      <c r="A174" s="301" t="s">
        <v>581</v>
      </c>
      <c r="B174" s="301"/>
      <c r="C174" s="301"/>
      <c r="D174" s="301"/>
      <c r="E174" s="301"/>
    </row>
    <row r="176" spans="1:7" ht="15.75" x14ac:dyDescent="0.25">
      <c r="A176" s="69" t="s">
        <v>62</v>
      </c>
      <c r="B176" s="69" t="s">
        <v>280</v>
      </c>
      <c r="C176" s="69" t="s">
        <v>64</v>
      </c>
      <c r="D176" s="70" t="s">
        <v>325</v>
      </c>
      <c r="E176" s="70" t="s">
        <v>326</v>
      </c>
    </row>
    <row r="177" spans="1:12" ht="15.75" x14ac:dyDescent="0.25">
      <c r="A177" s="69" t="s">
        <v>3</v>
      </c>
      <c r="B177" s="40" t="s">
        <v>65</v>
      </c>
      <c r="C177" s="28"/>
      <c r="D177" s="27"/>
      <c r="E177" s="27"/>
    </row>
    <row r="178" spans="1:12" ht="15.75" x14ac:dyDescent="0.25">
      <c r="A178" s="28" t="s">
        <v>66</v>
      </c>
      <c r="B178" s="71" t="s">
        <v>327</v>
      </c>
      <c r="C178" s="28" t="s">
        <v>27</v>
      </c>
      <c r="D178" s="72"/>
      <c r="E178" s="72"/>
    </row>
    <row r="179" spans="1:12" ht="63" x14ac:dyDescent="0.25">
      <c r="A179" s="28" t="s">
        <v>67</v>
      </c>
      <c r="B179" s="31" t="s">
        <v>328</v>
      </c>
      <c r="C179" s="28" t="s">
        <v>6</v>
      </c>
      <c r="D179" s="73"/>
      <c r="E179" s="86"/>
    </row>
    <row r="180" spans="1:12" ht="15.75" x14ac:dyDescent="0.25">
      <c r="A180" s="28" t="s">
        <v>68</v>
      </c>
      <c r="B180" s="71" t="s">
        <v>10</v>
      </c>
      <c r="C180" s="28" t="s">
        <v>11</v>
      </c>
      <c r="D180" s="73"/>
      <c r="E180" s="72"/>
    </row>
    <row r="181" spans="1:12" ht="15.75" x14ac:dyDescent="0.25">
      <c r="A181" s="28" t="s">
        <v>69</v>
      </c>
      <c r="B181" s="71" t="s">
        <v>329</v>
      </c>
      <c r="C181" s="28" t="s">
        <v>11</v>
      </c>
      <c r="D181" s="73"/>
      <c r="E181" s="72"/>
    </row>
    <row r="182" spans="1:12" ht="15.75" x14ac:dyDescent="0.25">
      <c r="A182" s="28" t="s">
        <v>70</v>
      </c>
      <c r="B182" s="71" t="s">
        <v>12</v>
      </c>
      <c r="C182" s="28" t="s">
        <v>11</v>
      </c>
      <c r="D182" s="73"/>
      <c r="E182" s="72"/>
    </row>
    <row r="183" spans="1:12" ht="15.75" x14ac:dyDescent="0.25">
      <c r="A183" s="28" t="s">
        <v>279</v>
      </c>
      <c r="B183" s="71" t="s">
        <v>13</v>
      </c>
      <c r="C183" s="28" t="s">
        <v>11</v>
      </c>
      <c r="D183" s="73"/>
      <c r="E183" s="72"/>
    </row>
    <row r="184" spans="1:12" ht="15.75" x14ac:dyDescent="0.25">
      <c r="A184" s="28"/>
      <c r="B184" s="75"/>
      <c r="C184" s="28"/>
      <c r="D184" s="27"/>
      <c r="E184" s="76"/>
      <c r="G184" s="74" t="s">
        <v>330</v>
      </c>
      <c r="H184" s="74" t="s">
        <v>331</v>
      </c>
      <c r="I184" s="74" t="s">
        <v>545</v>
      </c>
      <c r="J184" s="74" t="s">
        <v>546</v>
      </c>
      <c r="K184" s="74" t="s">
        <v>547</v>
      </c>
    </row>
    <row r="185" spans="1:12" ht="15.75" x14ac:dyDescent="0.25">
      <c r="A185" s="69" t="s">
        <v>8</v>
      </c>
      <c r="B185" s="40" t="s">
        <v>334</v>
      </c>
      <c r="C185" s="28"/>
      <c r="D185" s="27"/>
      <c r="E185" s="27"/>
      <c r="G185" s="74">
        <f>2.04+2.04</f>
        <v>4.08</v>
      </c>
      <c r="H185" s="74"/>
      <c r="I185" s="74">
        <v>4.97</v>
      </c>
      <c r="J185" s="74"/>
    </row>
    <row r="186" spans="1:12" ht="31.5" x14ac:dyDescent="0.25">
      <c r="A186" s="28" t="s">
        <v>72</v>
      </c>
      <c r="B186" s="43" t="s">
        <v>577</v>
      </c>
      <c r="C186" s="28" t="s">
        <v>11</v>
      </c>
      <c r="D186" s="73"/>
      <c r="E186" s="73"/>
      <c r="G186" s="74">
        <f>+G185+I185</f>
        <v>9.0500000000000007</v>
      </c>
      <c r="H186" s="74"/>
    </row>
    <row r="187" spans="1:12" ht="15.75" x14ac:dyDescent="0.25">
      <c r="A187" s="28" t="s">
        <v>73</v>
      </c>
      <c r="B187" s="43" t="s">
        <v>339</v>
      </c>
      <c r="C187" s="28" t="s">
        <v>11</v>
      </c>
      <c r="D187" s="73"/>
      <c r="E187" s="73"/>
      <c r="G187" s="74"/>
      <c r="H187" s="74"/>
    </row>
    <row r="188" spans="1:12" ht="15.75" x14ac:dyDescent="0.25">
      <c r="A188" s="28" t="s">
        <v>76</v>
      </c>
      <c r="B188" s="77" t="s">
        <v>582</v>
      </c>
      <c r="C188" s="28" t="s">
        <v>11</v>
      </c>
      <c r="D188" s="73"/>
      <c r="E188" s="73"/>
      <c r="G188" s="74" t="s">
        <v>340</v>
      </c>
      <c r="H188" s="74" t="s">
        <v>341</v>
      </c>
      <c r="I188" s="74" t="s">
        <v>342</v>
      </c>
      <c r="J188" s="74" t="s">
        <v>548</v>
      </c>
      <c r="K188" s="74" t="s">
        <v>549</v>
      </c>
      <c r="L188" s="74" t="s">
        <v>550</v>
      </c>
    </row>
    <row r="189" spans="1:12" ht="15.75" x14ac:dyDescent="0.25">
      <c r="A189" s="28" t="s">
        <v>77</v>
      </c>
      <c r="B189" s="77" t="s">
        <v>344</v>
      </c>
      <c r="C189" s="28" t="s">
        <v>75</v>
      </c>
      <c r="D189" s="73"/>
      <c r="E189" s="73"/>
      <c r="G189" s="74"/>
      <c r="H189" s="74"/>
      <c r="I189" s="74"/>
      <c r="J189" s="74"/>
    </row>
    <row r="190" spans="1:12" ht="15.75" x14ac:dyDescent="0.25">
      <c r="A190" s="28" t="s">
        <v>78</v>
      </c>
      <c r="B190" s="77" t="s">
        <v>578</v>
      </c>
      <c r="C190" s="28" t="s">
        <v>75</v>
      </c>
      <c r="D190" s="73"/>
      <c r="E190" s="73"/>
      <c r="G190" s="74"/>
      <c r="H190" s="74"/>
    </row>
    <row r="191" spans="1:12" ht="15.75" x14ac:dyDescent="0.25">
      <c r="A191" s="28" t="s">
        <v>345</v>
      </c>
      <c r="B191" s="77" t="s">
        <v>346</v>
      </c>
      <c r="C191" s="28" t="s">
        <v>11</v>
      </c>
      <c r="D191" s="73"/>
      <c r="E191" s="73"/>
      <c r="G191" s="74" t="s">
        <v>461</v>
      </c>
      <c r="H191" s="74"/>
    </row>
    <row r="192" spans="1:12" ht="15.75" x14ac:dyDescent="0.25">
      <c r="A192" s="28" t="s">
        <v>349</v>
      </c>
      <c r="B192" s="77" t="s">
        <v>350</v>
      </c>
      <c r="C192" s="28" t="s">
        <v>11</v>
      </c>
      <c r="D192" s="73"/>
      <c r="E192" s="73"/>
      <c r="G192" s="74"/>
      <c r="H192" s="74" t="s">
        <v>583</v>
      </c>
    </row>
    <row r="193" spans="1:8" ht="15.75" x14ac:dyDescent="0.25">
      <c r="A193" s="28" t="s">
        <v>517</v>
      </c>
      <c r="B193" s="43" t="s">
        <v>584</v>
      </c>
      <c r="C193" s="28" t="s">
        <v>11</v>
      </c>
      <c r="D193" s="73"/>
      <c r="E193" s="73"/>
      <c r="G193" s="74"/>
      <c r="H193" s="74"/>
    </row>
    <row r="194" spans="1:8" ht="15.75" x14ac:dyDescent="0.25">
      <c r="A194" s="28"/>
      <c r="B194" s="75"/>
      <c r="C194" s="28"/>
      <c r="D194" s="78"/>
      <c r="E194" s="76"/>
    </row>
    <row r="195" spans="1:8" ht="15.75" x14ac:dyDescent="0.25">
      <c r="A195" s="69" t="s">
        <v>14</v>
      </c>
      <c r="B195" s="40" t="s">
        <v>353</v>
      </c>
      <c r="C195" s="28"/>
      <c r="D195" s="73"/>
      <c r="E195" s="27"/>
    </row>
    <row r="196" spans="1:8" ht="31.5" x14ac:dyDescent="0.25">
      <c r="A196" s="28" t="s">
        <v>80</v>
      </c>
      <c r="B196" s="41" t="s">
        <v>354</v>
      </c>
      <c r="C196" s="28" t="s">
        <v>27</v>
      </c>
      <c r="D196" s="73"/>
      <c r="E196" s="73"/>
    </row>
    <row r="197" spans="1:8" ht="15.75" x14ac:dyDescent="0.25">
      <c r="A197" s="28" t="s">
        <v>81</v>
      </c>
      <c r="B197" s="77" t="s">
        <v>355</v>
      </c>
      <c r="C197" s="28" t="s">
        <v>11</v>
      </c>
      <c r="D197" s="73"/>
      <c r="E197" s="73"/>
    </row>
    <row r="198" spans="1:8" ht="31.5" x14ac:dyDescent="0.25">
      <c r="A198" s="28" t="s">
        <v>82</v>
      </c>
      <c r="B198" s="41" t="s">
        <v>480</v>
      </c>
      <c r="C198" s="28" t="s">
        <v>11</v>
      </c>
      <c r="D198" s="73"/>
      <c r="E198" s="73"/>
    </row>
    <row r="199" spans="1:8" ht="15.75" x14ac:dyDescent="0.25">
      <c r="A199" s="28"/>
      <c r="B199" s="75"/>
      <c r="C199" s="28"/>
      <c r="D199" s="42"/>
      <c r="E199" s="76"/>
    </row>
    <row r="200" spans="1:8" ht="15.75" x14ac:dyDescent="0.25">
      <c r="A200" s="69" t="s">
        <v>30</v>
      </c>
      <c r="B200" s="40" t="s">
        <v>357</v>
      </c>
      <c r="C200" s="28"/>
      <c r="E200" s="27"/>
    </row>
    <row r="201" spans="1:8" ht="15.75" x14ac:dyDescent="0.25">
      <c r="A201" s="28" t="s">
        <v>85</v>
      </c>
      <c r="B201" s="77" t="s">
        <v>359</v>
      </c>
      <c r="C201" s="28" t="s">
        <v>75</v>
      </c>
      <c r="D201" s="73"/>
      <c r="E201" s="73"/>
      <c r="G201" s="68">
        <f>10.7+1.8</f>
        <v>12.5</v>
      </c>
    </row>
    <row r="202" spans="1:8" ht="15.75" x14ac:dyDescent="0.25">
      <c r="A202" s="28" t="s">
        <v>88</v>
      </c>
      <c r="B202" s="77" t="s">
        <v>361</v>
      </c>
      <c r="C202" s="28" t="s">
        <v>11</v>
      </c>
      <c r="D202" s="73"/>
      <c r="E202" s="73"/>
    </row>
    <row r="203" spans="1:8" ht="15.75" x14ac:dyDescent="0.25">
      <c r="A203" s="28" t="s">
        <v>90</v>
      </c>
      <c r="B203" s="77" t="s">
        <v>363</v>
      </c>
      <c r="C203" s="28" t="s">
        <v>11</v>
      </c>
      <c r="D203" s="73"/>
      <c r="E203" s="73"/>
    </row>
    <row r="204" spans="1:8" ht="15.75" x14ac:dyDescent="0.25">
      <c r="A204" s="28" t="s">
        <v>585</v>
      </c>
      <c r="B204" s="77" t="s">
        <v>586</v>
      </c>
      <c r="C204" s="28" t="s">
        <v>11</v>
      </c>
      <c r="D204" s="73"/>
      <c r="E204" s="73"/>
    </row>
    <row r="205" spans="1:8" ht="15.75" x14ac:dyDescent="0.25">
      <c r="A205" s="28"/>
      <c r="B205" s="75"/>
      <c r="C205" s="28"/>
      <c r="D205" s="42"/>
      <c r="E205" s="76"/>
    </row>
    <row r="206" spans="1:8" ht="15.75" x14ac:dyDescent="0.25">
      <c r="A206" s="69" t="s">
        <v>33</v>
      </c>
      <c r="B206" s="40" t="s">
        <v>94</v>
      </c>
      <c r="C206" s="28"/>
      <c r="D206" s="73"/>
      <c r="E206" s="27"/>
    </row>
    <row r="207" spans="1:8" ht="15.75" x14ac:dyDescent="0.25">
      <c r="A207" s="28" t="s">
        <v>95</v>
      </c>
      <c r="B207" s="77" t="s">
        <v>587</v>
      </c>
      <c r="C207" s="28" t="s">
        <v>75</v>
      </c>
      <c r="D207" s="73"/>
      <c r="E207" s="73"/>
    </row>
    <row r="208" spans="1:8" ht="15.75" x14ac:dyDescent="0.25">
      <c r="A208" s="28" t="s">
        <v>97</v>
      </c>
      <c r="B208" s="77" t="s">
        <v>366</v>
      </c>
      <c r="C208" s="28" t="s">
        <v>75</v>
      </c>
      <c r="D208" s="73"/>
      <c r="E208" s="73"/>
    </row>
    <row r="209" spans="1:7" ht="15.75" x14ac:dyDescent="0.25">
      <c r="A209" s="28" t="s">
        <v>98</v>
      </c>
      <c r="B209" s="77" t="s">
        <v>368</v>
      </c>
      <c r="C209" s="28" t="s">
        <v>75</v>
      </c>
      <c r="D209" s="73"/>
      <c r="E209" s="73"/>
      <c r="G209" s="68">
        <f>1.86+14.85+2.22+3.95+8.01+15.48</f>
        <v>46.370000000000005</v>
      </c>
    </row>
    <row r="210" spans="1:7" ht="31.5" x14ac:dyDescent="0.25">
      <c r="A210" s="28" t="s">
        <v>588</v>
      </c>
      <c r="B210" s="43" t="s">
        <v>589</v>
      </c>
      <c r="C210" s="28" t="s">
        <v>75</v>
      </c>
      <c r="D210" s="73"/>
      <c r="E210" s="73"/>
    </row>
    <row r="211" spans="1:7" ht="15.75" x14ac:dyDescent="0.25">
      <c r="A211" s="28"/>
      <c r="B211" s="75"/>
      <c r="C211" s="28"/>
      <c r="D211" s="79"/>
      <c r="E211" s="76"/>
    </row>
    <row r="212" spans="1:7" ht="15.75" x14ac:dyDescent="0.25">
      <c r="A212" s="69" t="s">
        <v>35</v>
      </c>
      <c r="B212" s="80" t="s">
        <v>372</v>
      </c>
      <c r="C212" s="80"/>
      <c r="D212" s="73"/>
      <c r="E212" s="81"/>
    </row>
    <row r="213" spans="1:7" ht="31.5" x14ac:dyDescent="0.25">
      <c r="A213" s="28" t="s">
        <v>102</v>
      </c>
      <c r="B213" s="43" t="s">
        <v>590</v>
      </c>
      <c r="C213" s="28" t="s">
        <v>27</v>
      </c>
      <c r="D213" s="73"/>
      <c r="E213" s="73"/>
    </row>
    <row r="214" spans="1:7" ht="31.5" x14ac:dyDescent="0.25">
      <c r="A214" s="28" t="s">
        <v>104</v>
      </c>
      <c r="B214" s="43" t="s">
        <v>521</v>
      </c>
      <c r="C214" s="28" t="s">
        <v>25</v>
      </c>
      <c r="D214" s="73"/>
      <c r="E214" s="73"/>
    </row>
    <row r="215" spans="1:7" ht="15.75" x14ac:dyDescent="0.25">
      <c r="A215" s="28" t="s">
        <v>591</v>
      </c>
      <c r="B215" s="77" t="s">
        <v>378</v>
      </c>
      <c r="C215" s="28" t="s">
        <v>25</v>
      </c>
      <c r="D215" s="73"/>
      <c r="E215" s="73"/>
    </row>
    <row r="216" spans="1:7" ht="15.75" x14ac:dyDescent="0.25">
      <c r="A216" s="28" t="s">
        <v>592</v>
      </c>
      <c r="B216" s="43" t="s">
        <v>379</v>
      </c>
      <c r="C216" s="28" t="s">
        <v>380</v>
      </c>
      <c r="D216" s="73"/>
      <c r="E216" s="73"/>
    </row>
    <row r="217" spans="1:7" ht="15.75" x14ac:dyDescent="0.25">
      <c r="A217" s="84"/>
      <c r="B217" s="85"/>
      <c r="C217" s="80"/>
      <c r="D217" s="79"/>
      <c r="E217" s="76"/>
    </row>
    <row r="218" spans="1:7" ht="15.75" x14ac:dyDescent="0.25">
      <c r="A218" s="69" t="s">
        <v>37</v>
      </c>
      <c r="B218" s="80" t="s">
        <v>501</v>
      </c>
      <c r="C218" s="80"/>
      <c r="D218" s="86"/>
      <c r="E218" s="81"/>
    </row>
    <row r="219" spans="1:7" ht="15.75" x14ac:dyDescent="0.25">
      <c r="A219" s="28" t="s">
        <v>564</v>
      </c>
      <c r="B219" s="87" t="s">
        <v>593</v>
      </c>
      <c r="C219" s="91" t="s">
        <v>29</v>
      </c>
      <c r="D219" s="86"/>
      <c r="E219" s="86"/>
    </row>
    <row r="220" spans="1:7" ht="15.75" x14ac:dyDescent="0.25">
      <c r="A220" s="84"/>
      <c r="B220" s="75"/>
      <c r="C220" s="89"/>
      <c r="D220" s="83"/>
      <c r="E220" s="81"/>
    </row>
    <row r="221" spans="1:7" ht="15.75" x14ac:dyDescent="0.25">
      <c r="A221" s="69" t="s">
        <v>51</v>
      </c>
      <c r="B221" s="80" t="s">
        <v>594</v>
      </c>
      <c r="C221" s="89"/>
      <c r="E221" s="81"/>
    </row>
    <row r="222" spans="1:7" ht="15.75" x14ac:dyDescent="0.25">
      <c r="A222" s="103" t="s">
        <v>472</v>
      </c>
      <c r="B222" s="71" t="s">
        <v>595</v>
      </c>
      <c r="C222" s="91" t="s">
        <v>29</v>
      </c>
      <c r="D222" s="83"/>
      <c r="E222" s="86"/>
    </row>
    <row r="223" spans="1:7" ht="15.75" x14ac:dyDescent="0.25">
      <c r="A223" s="103" t="s">
        <v>596</v>
      </c>
      <c r="B223" s="71" t="s">
        <v>511</v>
      </c>
      <c r="C223" s="91" t="s">
        <v>29</v>
      </c>
      <c r="D223" s="83"/>
      <c r="E223" s="86"/>
    </row>
    <row r="224" spans="1:7" ht="15.75" x14ac:dyDescent="0.25">
      <c r="A224" s="84"/>
      <c r="B224" s="75"/>
      <c r="C224" s="80"/>
      <c r="D224" s="79"/>
      <c r="E224" s="81"/>
    </row>
    <row r="225" spans="1:7" ht="15.75" x14ac:dyDescent="0.25">
      <c r="A225" s="69" t="s">
        <v>60</v>
      </c>
      <c r="B225" s="80" t="s">
        <v>597</v>
      </c>
      <c r="C225" s="80"/>
      <c r="D225" s="79"/>
      <c r="E225" s="81"/>
    </row>
    <row r="226" spans="1:7" ht="63" x14ac:dyDescent="0.25">
      <c r="A226" s="103" t="s">
        <v>283</v>
      </c>
      <c r="B226" s="88" t="s">
        <v>598</v>
      </c>
      <c r="C226" s="77" t="s">
        <v>6</v>
      </c>
      <c r="D226" s="73"/>
      <c r="E226" s="86"/>
    </row>
    <row r="227" spans="1:7" ht="15.75" x14ac:dyDescent="0.25">
      <c r="A227" s="90" t="s">
        <v>599</v>
      </c>
      <c r="B227" s="71" t="s">
        <v>600</v>
      </c>
      <c r="C227" s="71" t="s">
        <v>29</v>
      </c>
      <c r="D227" s="83"/>
      <c r="E227" s="72"/>
    </row>
    <row r="228" spans="1:7" ht="15.75" x14ac:dyDescent="0.25">
      <c r="A228" s="84"/>
      <c r="B228" s="75"/>
      <c r="C228" s="80"/>
      <c r="D228" s="79"/>
      <c r="E228" s="81"/>
    </row>
    <row r="229" spans="1:7" ht="15.75" x14ac:dyDescent="0.25">
      <c r="A229" s="84" t="s">
        <v>61</v>
      </c>
      <c r="B229" s="80" t="s">
        <v>40</v>
      </c>
      <c r="C229" s="80"/>
      <c r="D229" s="79"/>
      <c r="E229" s="81"/>
    </row>
    <row r="230" spans="1:7" ht="15.75" x14ac:dyDescent="0.25">
      <c r="A230" s="90" t="s">
        <v>450</v>
      </c>
      <c r="B230" s="96" t="s">
        <v>451</v>
      </c>
      <c r="C230" s="71" t="s">
        <v>27</v>
      </c>
      <c r="D230" s="83"/>
      <c r="E230" s="72"/>
      <c r="G230" s="97"/>
    </row>
    <row r="231" spans="1:7" ht="15.75" x14ac:dyDescent="0.25">
      <c r="A231" s="90" t="s">
        <v>458</v>
      </c>
      <c r="B231" s="96" t="s">
        <v>601</v>
      </c>
      <c r="C231" s="71" t="s">
        <v>27</v>
      </c>
      <c r="D231" s="73"/>
      <c r="E231" s="72"/>
    </row>
    <row r="232" spans="1:7" ht="15.75" x14ac:dyDescent="0.25">
      <c r="A232" s="84"/>
      <c r="B232" s="75"/>
      <c r="C232" s="80"/>
      <c r="D232" s="79"/>
      <c r="E232" s="81"/>
    </row>
    <row r="233" spans="1:7" ht="15.75" x14ac:dyDescent="0.25">
      <c r="A233" s="28"/>
      <c r="B233" s="85"/>
      <c r="C233" s="28"/>
      <c r="D233" s="73"/>
      <c r="E233" s="70"/>
    </row>
    <row r="234" spans="1:7" ht="15.75" x14ac:dyDescent="0.25">
      <c r="A234" s="84"/>
      <c r="B234" s="80"/>
      <c r="C234" s="80"/>
      <c r="D234" s="79"/>
      <c r="E234" s="81"/>
    </row>
  </sheetData>
  <mergeCells count="9">
    <mergeCell ref="A9:E9"/>
    <mergeCell ref="A117:E117"/>
    <mergeCell ref="A174:E174"/>
    <mergeCell ref="A2:E2"/>
    <mergeCell ref="A3:E3"/>
    <mergeCell ref="B4:D4"/>
    <mergeCell ref="B5:D5"/>
    <mergeCell ref="B6:D6"/>
    <mergeCell ref="B7:D7"/>
  </mergeCells>
  <phoneticPr fontId="2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192FF-94F8-4DB1-AA1A-61A6BC6BA001}">
  <dimension ref="A1:E66"/>
  <sheetViews>
    <sheetView topLeftCell="A61" workbookViewId="0">
      <selection activeCell="B64" sqref="A64:D65"/>
    </sheetView>
  </sheetViews>
  <sheetFormatPr baseColWidth="10" defaultRowHeight="12.75" x14ac:dyDescent="0.2"/>
  <cols>
    <col min="1" max="1" width="3.7109375" style="9" customWidth="1"/>
    <col min="2" max="2" width="51.7109375" style="9" customWidth="1"/>
    <col min="3" max="3" width="5.7109375" style="9" customWidth="1"/>
    <col min="4" max="4" width="17.5703125" style="9" customWidth="1"/>
    <col min="5" max="5" width="22.7109375" style="9" customWidth="1"/>
  </cols>
  <sheetData>
    <row r="1" spans="1:5" ht="15.75" customHeight="1" x14ac:dyDescent="0.2">
      <c r="A1" s="287" t="s">
        <v>649</v>
      </c>
      <c r="B1" s="287"/>
      <c r="C1" s="287"/>
      <c r="D1" s="287"/>
      <c r="E1" s="287"/>
    </row>
    <row r="3" spans="1:5" ht="15" x14ac:dyDescent="0.2">
      <c r="B3" s="309" t="s">
        <v>666</v>
      </c>
      <c r="C3" s="309"/>
      <c r="D3" s="309"/>
      <c r="E3" s="309"/>
    </row>
    <row r="4" spans="1:5" s="9" customFormat="1" ht="15.75" x14ac:dyDescent="0.2">
      <c r="A4" s="16"/>
      <c r="B4" s="126"/>
    </row>
    <row r="5" spans="1:5" ht="16.5" customHeight="1" x14ac:dyDescent="0.2">
      <c r="A5" s="123" t="s">
        <v>62</v>
      </c>
      <c r="B5" s="123" t="s">
        <v>63</v>
      </c>
      <c r="C5" s="123" t="s">
        <v>64</v>
      </c>
      <c r="D5" s="188" t="s">
        <v>724</v>
      </c>
      <c r="E5" s="188" t="s">
        <v>723</v>
      </c>
    </row>
    <row r="6" spans="1:5" ht="15.75" x14ac:dyDescent="0.2">
      <c r="A6" s="123">
        <v>1</v>
      </c>
      <c r="B6" s="308" t="s">
        <v>65</v>
      </c>
      <c r="C6" s="308"/>
      <c r="D6" s="308"/>
      <c r="E6" s="124"/>
    </row>
    <row r="7" spans="1:5" ht="15.75" x14ac:dyDescent="0.2">
      <c r="A7" s="121" t="s">
        <v>66</v>
      </c>
      <c r="B7" s="118" t="s">
        <v>5</v>
      </c>
      <c r="C7" s="119" t="s">
        <v>6</v>
      </c>
      <c r="D7" s="120"/>
      <c r="E7" s="122"/>
    </row>
    <row r="8" spans="1:5" ht="47.25" x14ac:dyDescent="0.2">
      <c r="A8" s="121" t="s">
        <v>67</v>
      </c>
      <c r="B8" s="116" t="s">
        <v>290</v>
      </c>
      <c r="C8" s="121" t="s">
        <v>11</v>
      </c>
      <c r="D8" s="122"/>
      <c r="E8" s="122"/>
    </row>
    <row r="9" spans="1:5" ht="94.5" x14ac:dyDescent="0.2">
      <c r="A9" s="121" t="s">
        <v>68</v>
      </c>
      <c r="B9" s="116" t="s">
        <v>610</v>
      </c>
      <c r="C9" s="121" t="s">
        <v>11</v>
      </c>
      <c r="D9" s="122"/>
      <c r="E9" s="122"/>
    </row>
    <row r="10" spans="1:5" s="127" customFormat="1" ht="19.5" customHeight="1" x14ac:dyDescent="0.2">
      <c r="A10" s="121" t="s">
        <v>69</v>
      </c>
      <c r="B10" s="117" t="s">
        <v>612</v>
      </c>
      <c r="C10" s="121" t="s">
        <v>11</v>
      </c>
      <c r="D10" s="122"/>
      <c r="E10" s="122"/>
    </row>
    <row r="11" spans="1:5" ht="24.75" customHeight="1" x14ac:dyDescent="0.2">
      <c r="A11" s="121" t="s">
        <v>70</v>
      </c>
      <c r="B11" s="116" t="s">
        <v>613</v>
      </c>
      <c r="C11" s="121" t="s">
        <v>11</v>
      </c>
      <c r="D11" s="122"/>
      <c r="E11" s="122"/>
    </row>
    <row r="12" spans="1:5" ht="15.75" x14ac:dyDescent="0.2">
      <c r="A12" s="121"/>
      <c r="B12" s="307"/>
      <c r="C12" s="307"/>
      <c r="D12" s="307"/>
      <c r="E12" s="128">
        <f>SUM(E7:E11)</f>
        <v>0</v>
      </c>
    </row>
    <row r="13" spans="1:5" ht="15.75" x14ac:dyDescent="0.2">
      <c r="A13" s="123" t="s">
        <v>8</v>
      </c>
      <c r="B13" s="124" t="s">
        <v>71</v>
      </c>
      <c r="C13" s="124"/>
      <c r="D13" s="124"/>
      <c r="E13" s="124"/>
    </row>
    <row r="14" spans="1:5" ht="47.25" x14ac:dyDescent="0.2">
      <c r="A14" s="121" t="s">
        <v>72</v>
      </c>
      <c r="B14" s="116" t="s">
        <v>291</v>
      </c>
      <c r="C14" s="121" t="s">
        <v>11</v>
      </c>
      <c r="D14" s="122"/>
      <c r="E14" s="122"/>
    </row>
    <row r="15" spans="1:5" ht="78.75" x14ac:dyDescent="0.2">
      <c r="A15" s="121" t="s">
        <v>73</v>
      </c>
      <c r="B15" s="116" t="s">
        <v>292</v>
      </c>
      <c r="C15" s="125" t="s">
        <v>11</v>
      </c>
      <c r="D15" s="122"/>
      <c r="E15" s="122"/>
    </row>
    <row r="16" spans="1:5" ht="15.75" x14ac:dyDescent="0.2">
      <c r="A16" s="121" t="s">
        <v>74</v>
      </c>
      <c r="B16" s="116" t="s">
        <v>626</v>
      </c>
      <c r="C16" s="125" t="s">
        <v>75</v>
      </c>
      <c r="D16" s="122"/>
      <c r="E16" s="122"/>
    </row>
    <row r="17" spans="1:5" ht="15.75" x14ac:dyDescent="0.2">
      <c r="A17" s="121" t="s">
        <v>76</v>
      </c>
      <c r="B17" s="116" t="s">
        <v>625</v>
      </c>
      <c r="C17" s="125" t="s">
        <v>75</v>
      </c>
      <c r="D17" s="122"/>
      <c r="E17" s="122"/>
    </row>
    <row r="18" spans="1:5" ht="15.75" x14ac:dyDescent="0.2">
      <c r="A18" s="121" t="s">
        <v>77</v>
      </c>
      <c r="B18" s="116" t="s">
        <v>624</v>
      </c>
      <c r="C18" s="125" t="s">
        <v>11</v>
      </c>
      <c r="D18" s="122"/>
      <c r="E18" s="122"/>
    </row>
    <row r="19" spans="1:5" ht="15.75" x14ac:dyDescent="0.2">
      <c r="A19" s="121" t="s">
        <v>78</v>
      </c>
      <c r="B19" s="116" t="s">
        <v>623</v>
      </c>
      <c r="C19" s="125" t="s">
        <v>11</v>
      </c>
      <c r="D19" s="122"/>
      <c r="E19" s="122"/>
    </row>
    <row r="20" spans="1:5" ht="15.75" x14ac:dyDescent="0.2">
      <c r="A20" s="125"/>
      <c r="B20" s="307"/>
      <c r="C20" s="307"/>
      <c r="D20" s="307"/>
      <c r="E20" s="128"/>
    </row>
    <row r="21" spans="1:5" ht="15.75" x14ac:dyDescent="0.2">
      <c r="A21" s="123" t="s">
        <v>14</v>
      </c>
      <c r="B21" s="124" t="s">
        <v>79</v>
      </c>
      <c r="C21" s="124"/>
      <c r="D21" s="124"/>
      <c r="E21" s="124"/>
    </row>
    <row r="22" spans="1:5" ht="31.5" x14ac:dyDescent="0.2">
      <c r="A22" s="121" t="s">
        <v>80</v>
      </c>
      <c r="B22" s="116" t="s">
        <v>611</v>
      </c>
      <c r="C22" s="121" t="s">
        <v>75</v>
      </c>
      <c r="D22" s="122"/>
      <c r="E22" s="122"/>
    </row>
    <row r="23" spans="1:5" ht="31.5" x14ac:dyDescent="0.2">
      <c r="A23" s="121" t="s">
        <v>81</v>
      </c>
      <c r="B23" s="116" t="s">
        <v>293</v>
      </c>
      <c r="C23" s="121" t="s">
        <v>11</v>
      </c>
      <c r="D23" s="122"/>
      <c r="E23" s="122"/>
    </row>
    <row r="24" spans="1:5" ht="31.5" x14ac:dyDescent="0.2">
      <c r="A24" s="121" t="s">
        <v>82</v>
      </c>
      <c r="B24" s="116" t="s">
        <v>294</v>
      </c>
      <c r="C24" s="121" t="s">
        <v>11</v>
      </c>
      <c r="D24" s="122"/>
      <c r="E24" s="122"/>
    </row>
    <row r="25" spans="1:5" ht="15.75" x14ac:dyDescent="0.2">
      <c r="A25" s="125"/>
      <c r="B25" s="307"/>
      <c r="C25" s="307"/>
      <c r="D25" s="307"/>
      <c r="E25" s="128"/>
    </row>
    <row r="26" spans="1:5" ht="15.75" x14ac:dyDescent="0.2">
      <c r="A26" s="123" t="s">
        <v>30</v>
      </c>
      <c r="B26" s="124" t="s">
        <v>83</v>
      </c>
      <c r="C26" s="124"/>
      <c r="D26" s="124"/>
      <c r="E26" s="124"/>
    </row>
    <row r="27" spans="1:5" ht="15.75" x14ac:dyDescent="0.2">
      <c r="A27" s="121" t="s">
        <v>84</v>
      </c>
      <c r="B27" s="116" t="s">
        <v>622</v>
      </c>
      <c r="C27" s="121" t="s">
        <v>75</v>
      </c>
      <c r="D27" s="122"/>
      <c r="E27" s="122"/>
    </row>
    <row r="28" spans="1:5" ht="15.75" x14ac:dyDescent="0.2">
      <c r="A28" s="121" t="s">
        <v>85</v>
      </c>
      <c r="B28" s="116" t="s">
        <v>628</v>
      </c>
      <c r="C28" s="114" t="s">
        <v>11</v>
      </c>
      <c r="D28" s="122"/>
      <c r="E28" s="129"/>
    </row>
    <row r="29" spans="1:5" ht="15.75" x14ac:dyDescent="0.2">
      <c r="A29" s="121" t="s">
        <v>86</v>
      </c>
      <c r="B29" s="116" t="s">
        <v>87</v>
      </c>
      <c r="C29" s="121" t="s">
        <v>11</v>
      </c>
      <c r="D29" s="122"/>
      <c r="E29" s="122"/>
    </row>
    <row r="30" spans="1:5" ht="31.5" x14ac:dyDescent="0.2">
      <c r="A30" s="121" t="s">
        <v>88</v>
      </c>
      <c r="B30" s="116" t="s">
        <v>667</v>
      </c>
      <c r="C30" s="121" t="s">
        <v>11</v>
      </c>
      <c r="D30" s="122"/>
      <c r="E30" s="122"/>
    </row>
    <row r="31" spans="1:5" ht="15.75" x14ac:dyDescent="0.2">
      <c r="A31" s="121" t="s">
        <v>89</v>
      </c>
      <c r="B31" s="207" t="s">
        <v>361</v>
      </c>
      <c r="C31" s="121" t="s">
        <v>11</v>
      </c>
      <c r="D31" s="122"/>
      <c r="E31" s="122"/>
    </row>
    <row r="32" spans="1:5" ht="15.75" x14ac:dyDescent="0.2">
      <c r="A32" s="121" t="s">
        <v>90</v>
      </c>
      <c r="B32" s="117" t="s">
        <v>91</v>
      </c>
      <c r="C32" s="121" t="s">
        <v>11</v>
      </c>
      <c r="D32" s="122"/>
      <c r="E32" s="122"/>
    </row>
    <row r="33" spans="1:5" ht="15.75" x14ac:dyDescent="0.2">
      <c r="A33" s="121" t="s">
        <v>92</v>
      </c>
      <c r="B33" s="116" t="s">
        <v>295</v>
      </c>
      <c r="C33" s="121" t="s">
        <v>11</v>
      </c>
      <c r="D33" s="122"/>
      <c r="E33" s="122"/>
    </row>
    <row r="34" spans="1:5" ht="15.75" x14ac:dyDescent="0.2">
      <c r="A34" s="121" t="s">
        <v>93</v>
      </c>
      <c r="B34" s="116" t="s">
        <v>614</v>
      </c>
      <c r="C34" s="121" t="s">
        <v>11</v>
      </c>
      <c r="D34" s="122"/>
      <c r="E34" s="122"/>
    </row>
    <row r="35" spans="1:5" ht="15.75" x14ac:dyDescent="0.2">
      <c r="A35" s="121"/>
      <c r="B35" s="307"/>
      <c r="C35" s="307"/>
      <c r="D35" s="307"/>
      <c r="E35" s="128"/>
    </row>
    <row r="36" spans="1:5" ht="15.75" x14ac:dyDescent="0.2">
      <c r="A36" s="123" t="s">
        <v>33</v>
      </c>
      <c r="B36" s="308" t="s">
        <v>94</v>
      </c>
      <c r="C36" s="308"/>
      <c r="D36" s="308"/>
      <c r="E36" s="308"/>
    </row>
    <row r="37" spans="1:5" ht="15.75" x14ac:dyDescent="0.2">
      <c r="A37" s="121" t="s">
        <v>95</v>
      </c>
      <c r="B37" s="116" t="s">
        <v>616</v>
      </c>
      <c r="C37" s="121" t="s">
        <v>75</v>
      </c>
      <c r="D37" s="122"/>
      <c r="E37" s="122"/>
    </row>
    <row r="38" spans="1:5" ht="38.25" customHeight="1" x14ac:dyDescent="0.2">
      <c r="A38" s="121" t="s">
        <v>97</v>
      </c>
      <c r="B38" s="116" t="s">
        <v>297</v>
      </c>
      <c r="C38" s="121" t="s">
        <v>75</v>
      </c>
      <c r="D38" s="122"/>
      <c r="E38" s="122"/>
    </row>
    <row r="39" spans="1:5" ht="15.75" x14ac:dyDescent="0.2">
      <c r="A39" s="121" t="s">
        <v>98</v>
      </c>
      <c r="B39" s="116" t="s">
        <v>617</v>
      </c>
      <c r="C39" s="121" t="s">
        <v>75</v>
      </c>
      <c r="D39" s="122"/>
      <c r="E39" s="122"/>
    </row>
    <row r="40" spans="1:5" ht="15.75" x14ac:dyDescent="0.2">
      <c r="A40" s="121" t="s">
        <v>99</v>
      </c>
      <c r="B40" s="116" t="s">
        <v>618</v>
      </c>
      <c r="C40" s="121" t="s">
        <v>75</v>
      </c>
      <c r="D40" s="122"/>
      <c r="E40" s="122"/>
    </row>
    <row r="41" spans="1:5" ht="15.75" x14ac:dyDescent="0.2">
      <c r="A41" s="116"/>
      <c r="B41" s="307"/>
      <c r="C41" s="307"/>
      <c r="D41" s="307"/>
      <c r="E41" s="128"/>
    </row>
    <row r="42" spans="1:5" ht="15.75" x14ac:dyDescent="0.2">
      <c r="A42" s="123" t="s">
        <v>35</v>
      </c>
      <c r="B42" s="124" t="s">
        <v>101</v>
      </c>
      <c r="C42" s="124"/>
      <c r="D42" s="124"/>
      <c r="E42" s="124"/>
    </row>
    <row r="43" spans="1:5" ht="15.75" x14ac:dyDescent="0.2">
      <c r="A43" s="121" t="s">
        <v>102</v>
      </c>
      <c r="B43" s="116" t="s">
        <v>299</v>
      </c>
      <c r="C43" s="121" t="s">
        <v>25</v>
      </c>
      <c r="D43" s="122"/>
      <c r="E43" s="122"/>
    </row>
    <row r="44" spans="1:5" ht="21.75" customHeight="1" x14ac:dyDescent="0.2">
      <c r="A44" s="121" t="s">
        <v>103</v>
      </c>
      <c r="B44" s="116" t="s">
        <v>627</v>
      </c>
      <c r="C44" s="121" t="s">
        <v>25</v>
      </c>
      <c r="D44" s="122"/>
      <c r="E44" s="122"/>
    </row>
    <row r="45" spans="1:5" ht="30" customHeight="1" x14ac:dyDescent="0.2">
      <c r="A45" s="121" t="s">
        <v>104</v>
      </c>
      <c r="B45" s="116" t="s">
        <v>300</v>
      </c>
      <c r="C45" s="121" t="s">
        <v>25</v>
      </c>
      <c r="D45" s="122"/>
      <c r="E45" s="122"/>
    </row>
    <row r="46" spans="1:5" ht="15.75" x14ac:dyDescent="0.2">
      <c r="A46" s="121" t="s">
        <v>105</v>
      </c>
      <c r="B46" s="116" t="s">
        <v>619</v>
      </c>
      <c r="C46" s="121" t="s">
        <v>29</v>
      </c>
      <c r="D46" s="122"/>
      <c r="E46" s="122"/>
    </row>
    <row r="47" spans="1:5" ht="18" customHeight="1" x14ac:dyDescent="0.2">
      <c r="A47" s="121" t="s">
        <v>106</v>
      </c>
      <c r="B47" s="116" t="s">
        <v>620</v>
      </c>
      <c r="C47" s="121" t="s">
        <v>75</v>
      </c>
      <c r="D47" s="122"/>
      <c r="E47" s="122"/>
    </row>
    <row r="48" spans="1:5" ht="31.5" x14ac:dyDescent="0.2">
      <c r="A48" s="121" t="s">
        <v>107</v>
      </c>
      <c r="B48" s="116" t="s">
        <v>301</v>
      </c>
      <c r="C48" s="121" t="s">
        <v>29</v>
      </c>
      <c r="D48" s="122"/>
      <c r="E48" s="122"/>
    </row>
    <row r="49" spans="1:5" ht="63" x14ac:dyDescent="0.2">
      <c r="A49" s="121" t="s">
        <v>108</v>
      </c>
      <c r="B49" s="116" t="s">
        <v>302</v>
      </c>
      <c r="C49" s="121" t="s">
        <v>25</v>
      </c>
      <c r="D49" s="122"/>
      <c r="E49" s="122"/>
    </row>
    <row r="50" spans="1:5" ht="15.75" x14ac:dyDescent="0.2">
      <c r="A50" s="116"/>
      <c r="B50" s="307"/>
      <c r="C50" s="307"/>
      <c r="D50" s="307"/>
      <c r="E50" s="128"/>
    </row>
    <row r="51" spans="1:5" ht="15.75" x14ac:dyDescent="0.2">
      <c r="A51" s="123" t="s">
        <v>37</v>
      </c>
      <c r="B51" s="124" t="s">
        <v>109</v>
      </c>
      <c r="C51" s="124"/>
      <c r="D51" s="124"/>
      <c r="E51" s="124"/>
    </row>
    <row r="52" spans="1:5" ht="47.25" x14ac:dyDescent="0.2">
      <c r="A52" s="121" t="s">
        <v>110</v>
      </c>
      <c r="B52" s="116" t="s">
        <v>303</v>
      </c>
      <c r="C52" s="121" t="s">
        <v>29</v>
      </c>
      <c r="D52" s="122"/>
      <c r="E52" s="122"/>
    </row>
    <row r="53" spans="1:5" ht="47.25" x14ac:dyDescent="0.2">
      <c r="A53" s="121" t="s">
        <v>111</v>
      </c>
      <c r="B53" s="117" t="s">
        <v>304</v>
      </c>
      <c r="C53" s="121" t="s">
        <v>29</v>
      </c>
      <c r="D53" s="122"/>
      <c r="E53" s="122"/>
    </row>
    <row r="54" spans="1:5" ht="63" x14ac:dyDescent="0.2">
      <c r="A54" s="121" t="s">
        <v>112</v>
      </c>
      <c r="B54" s="117" t="s">
        <v>305</v>
      </c>
      <c r="C54" s="121" t="s">
        <v>29</v>
      </c>
      <c r="D54" s="122"/>
      <c r="E54" s="122"/>
    </row>
    <row r="55" spans="1:5" ht="31.5" x14ac:dyDescent="0.2">
      <c r="A55" s="121" t="s">
        <v>113</v>
      </c>
      <c r="B55" s="117" t="s">
        <v>306</v>
      </c>
      <c r="C55" s="121" t="s">
        <v>25</v>
      </c>
      <c r="D55" s="122"/>
      <c r="E55" s="122"/>
    </row>
    <row r="56" spans="1:5" ht="47.25" x14ac:dyDescent="0.2">
      <c r="A56" s="121" t="s">
        <v>114</v>
      </c>
      <c r="B56" s="117" t="s">
        <v>307</v>
      </c>
      <c r="C56" s="121" t="s">
        <v>29</v>
      </c>
      <c r="D56" s="122"/>
      <c r="E56" s="122"/>
    </row>
    <row r="57" spans="1:5" ht="15.75" x14ac:dyDescent="0.2">
      <c r="A57" s="116"/>
      <c r="B57" s="307"/>
      <c r="C57" s="307"/>
      <c r="D57" s="307"/>
      <c r="E57" s="128"/>
    </row>
    <row r="58" spans="1:5" ht="23.25" customHeight="1" x14ac:dyDescent="0.2">
      <c r="A58" s="123" t="s">
        <v>39</v>
      </c>
      <c r="B58" s="308" t="s">
        <v>115</v>
      </c>
      <c r="C58" s="308"/>
      <c r="D58" s="308"/>
      <c r="E58" s="308"/>
    </row>
    <row r="59" spans="1:5" ht="15.75" x14ac:dyDescent="0.2">
      <c r="A59" s="121" t="s">
        <v>116</v>
      </c>
      <c r="B59" s="116" t="s">
        <v>308</v>
      </c>
      <c r="C59" s="121" t="s">
        <v>75</v>
      </c>
      <c r="D59" s="122"/>
      <c r="E59" s="122"/>
    </row>
    <row r="60" spans="1:5" ht="15.75" x14ac:dyDescent="0.2">
      <c r="A60" s="121" t="s">
        <v>117</v>
      </c>
      <c r="B60" s="116" t="s">
        <v>309</v>
      </c>
      <c r="C60" s="121" t="s">
        <v>75</v>
      </c>
      <c r="D60" s="122"/>
      <c r="E60" s="122"/>
    </row>
    <row r="61" spans="1:5" ht="15.75" x14ac:dyDescent="0.2">
      <c r="A61" s="121" t="s">
        <v>118</v>
      </c>
      <c r="B61" s="116" t="s">
        <v>621</v>
      </c>
      <c r="C61" s="121" t="s">
        <v>27</v>
      </c>
      <c r="D61" s="122"/>
      <c r="E61" s="122"/>
    </row>
    <row r="62" spans="1:5" ht="15.75" x14ac:dyDescent="0.2">
      <c r="A62" s="121" t="s">
        <v>119</v>
      </c>
      <c r="B62" s="116" t="s">
        <v>156</v>
      </c>
      <c r="C62" s="125" t="s">
        <v>75</v>
      </c>
      <c r="D62" s="122"/>
      <c r="E62" s="122"/>
    </row>
    <row r="63" spans="1:5" ht="15.75" x14ac:dyDescent="0.2">
      <c r="A63" s="121" t="s">
        <v>120</v>
      </c>
      <c r="B63" s="116" t="s">
        <v>310</v>
      </c>
      <c r="C63" s="121" t="s">
        <v>75</v>
      </c>
      <c r="D63" s="122"/>
      <c r="E63" s="122"/>
    </row>
    <row r="64" spans="1:5" ht="15.75" x14ac:dyDescent="0.2">
      <c r="A64" s="130"/>
      <c r="B64" s="307"/>
      <c r="C64" s="307"/>
      <c r="D64" s="307"/>
      <c r="E64" s="128"/>
    </row>
    <row r="65" spans="1:5" ht="15.75" x14ac:dyDescent="0.2">
      <c r="A65" s="308"/>
      <c r="B65" s="308"/>
      <c r="C65" s="308"/>
      <c r="D65" s="308"/>
      <c r="E65" s="131"/>
    </row>
    <row r="66" spans="1:5" ht="15.75" x14ac:dyDescent="0.25">
      <c r="A66" s="115"/>
      <c r="B66" s="115"/>
      <c r="C66" s="115"/>
      <c r="D66" s="115"/>
      <c r="E66" s="115"/>
    </row>
  </sheetData>
  <mergeCells count="14">
    <mergeCell ref="B25:D25"/>
    <mergeCell ref="A1:E1"/>
    <mergeCell ref="B3:E3"/>
    <mergeCell ref="B6:D6"/>
    <mergeCell ref="B12:D12"/>
    <mergeCell ref="B20:D20"/>
    <mergeCell ref="B64:D64"/>
    <mergeCell ref="A65:D65"/>
    <mergeCell ref="B35:D35"/>
    <mergeCell ref="B36:E36"/>
    <mergeCell ref="B41:D41"/>
    <mergeCell ref="B50:D50"/>
    <mergeCell ref="B57:D57"/>
    <mergeCell ref="B58:E58"/>
  </mergeCells>
  <pageMargins left="0.7" right="0.7" top="0.75" bottom="0.75" header="0.3" footer="0.3"/>
  <pageSetup paperSize="9" orientation="portrait" horizontalDpi="4294967292"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66"/>
  <sheetViews>
    <sheetView topLeftCell="A61" workbookViewId="0">
      <selection activeCell="B77" sqref="B77"/>
    </sheetView>
  </sheetViews>
  <sheetFormatPr baseColWidth="10" defaultRowHeight="12.75" x14ac:dyDescent="0.2"/>
  <cols>
    <col min="1" max="1" width="4.28515625" style="210" customWidth="1"/>
    <col min="2" max="2" width="50.5703125" style="210" customWidth="1"/>
    <col min="3" max="3" width="5.5703125" style="210" customWidth="1"/>
    <col min="4" max="4" width="13.42578125" style="210" customWidth="1"/>
    <col min="5" max="5" width="32.42578125" style="210" customWidth="1"/>
  </cols>
  <sheetData>
    <row r="1" spans="1:5" ht="15.75" customHeight="1" x14ac:dyDescent="0.2">
      <c r="A1" s="287" t="s">
        <v>649</v>
      </c>
      <c r="B1" s="287"/>
      <c r="C1" s="287"/>
      <c r="D1" s="287"/>
      <c r="E1" s="287"/>
    </row>
    <row r="3" spans="1:5" ht="15" x14ac:dyDescent="0.2">
      <c r="B3" s="310" t="s">
        <v>668</v>
      </c>
      <c r="C3" s="310"/>
      <c r="D3" s="310"/>
      <c r="E3" s="310"/>
    </row>
    <row r="4" spans="1:5" ht="15.75" x14ac:dyDescent="0.2">
      <c r="A4" s="226"/>
      <c r="B4" s="313"/>
      <c r="C4" s="313"/>
      <c r="D4" s="313"/>
      <c r="E4" s="313"/>
    </row>
    <row r="5" spans="1:5" s="127" customFormat="1" ht="19.5" customHeight="1" x14ac:dyDescent="0.2">
      <c r="A5" s="123" t="s">
        <v>62</v>
      </c>
      <c r="B5" s="123" t="s">
        <v>63</v>
      </c>
      <c r="C5" s="123" t="s">
        <v>64</v>
      </c>
      <c r="D5" s="188" t="s">
        <v>724</v>
      </c>
      <c r="E5" s="188" t="s">
        <v>723</v>
      </c>
    </row>
    <row r="6" spans="1:5" ht="15.75" x14ac:dyDescent="0.2">
      <c r="A6" s="211">
        <v>1</v>
      </c>
      <c r="B6" s="312" t="s">
        <v>65</v>
      </c>
      <c r="C6" s="312"/>
      <c r="D6" s="312"/>
      <c r="E6" s="212"/>
    </row>
    <row r="7" spans="1:5" ht="15.75" x14ac:dyDescent="0.2">
      <c r="A7" s="213" t="s">
        <v>66</v>
      </c>
      <c r="B7" s="214" t="s">
        <v>5</v>
      </c>
      <c r="C7" s="215" t="s">
        <v>6</v>
      </c>
      <c r="D7" s="216"/>
      <c r="E7" s="217"/>
    </row>
    <row r="8" spans="1:5" ht="31.5" x14ac:dyDescent="0.2">
      <c r="A8" s="213" t="s">
        <v>67</v>
      </c>
      <c r="B8" s="218" t="s">
        <v>669</v>
      </c>
      <c r="C8" s="213" t="s">
        <v>11</v>
      </c>
      <c r="D8" s="217"/>
      <c r="E8" s="217"/>
    </row>
    <row r="9" spans="1:5" ht="94.5" x14ac:dyDescent="0.2">
      <c r="A9" s="213" t="s">
        <v>68</v>
      </c>
      <c r="B9" s="218" t="s">
        <v>610</v>
      </c>
      <c r="C9" s="213" t="s">
        <v>11</v>
      </c>
      <c r="D9" s="217"/>
      <c r="E9" s="217"/>
    </row>
    <row r="10" spans="1:5" ht="63" x14ac:dyDescent="0.2">
      <c r="A10" s="213" t="s">
        <v>69</v>
      </c>
      <c r="B10" s="218" t="s">
        <v>670</v>
      </c>
      <c r="C10" s="213" t="s">
        <v>11</v>
      </c>
      <c r="D10" s="217"/>
      <c r="E10" s="217"/>
    </row>
    <row r="11" spans="1:5" ht="22.5" customHeight="1" x14ac:dyDescent="0.2">
      <c r="A11" s="213" t="s">
        <v>70</v>
      </c>
      <c r="B11" s="218" t="s">
        <v>671</v>
      </c>
      <c r="C11" s="213" t="s">
        <v>11</v>
      </c>
      <c r="D11" s="217"/>
      <c r="E11" s="217"/>
    </row>
    <row r="12" spans="1:5" ht="15.75" x14ac:dyDescent="0.2">
      <c r="A12" s="213"/>
      <c r="B12" s="311"/>
      <c r="C12" s="311"/>
      <c r="D12" s="311"/>
      <c r="E12" s="219">
        <f>SUM(E7:E11)</f>
        <v>0</v>
      </c>
    </row>
    <row r="13" spans="1:5" ht="15.75" x14ac:dyDescent="0.2">
      <c r="A13" s="211" t="s">
        <v>8</v>
      </c>
      <c r="B13" s="212" t="s">
        <v>71</v>
      </c>
      <c r="C13" s="212"/>
      <c r="D13" s="212"/>
      <c r="E13" s="212"/>
    </row>
    <row r="14" spans="1:5" ht="47.25" x14ac:dyDescent="0.2">
      <c r="A14" s="213" t="s">
        <v>72</v>
      </c>
      <c r="B14" s="218" t="s">
        <v>672</v>
      </c>
      <c r="C14" s="213" t="s">
        <v>11</v>
      </c>
      <c r="D14" s="217"/>
      <c r="E14" s="217"/>
    </row>
    <row r="15" spans="1:5" ht="78.75" x14ac:dyDescent="0.2">
      <c r="A15" s="213" t="s">
        <v>73</v>
      </c>
      <c r="B15" s="218" t="s">
        <v>673</v>
      </c>
      <c r="C15" s="220" t="s">
        <v>11</v>
      </c>
      <c r="D15" s="217"/>
      <c r="E15" s="217"/>
    </row>
    <row r="16" spans="1:5" ht="17.25" customHeight="1" x14ac:dyDescent="0.2">
      <c r="A16" s="213" t="s">
        <v>74</v>
      </c>
      <c r="B16" s="218" t="s">
        <v>674</v>
      </c>
      <c r="C16" s="220" t="s">
        <v>75</v>
      </c>
      <c r="D16" s="217"/>
      <c r="E16" s="217"/>
    </row>
    <row r="17" spans="1:5" ht="16.5" customHeight="1" x14ac:dyDescent="0.2">
      <c r="A17" s="213" t="s">
        <v>76</v>
      </c>
      <c r="B17" s="218" t="s">
        <v>675</v>
      </c>
      <c r="C17" s="220" t="s">
        <v>75</v>
      </c>
      <c r="D17" s="217"/>
      <c r="E17" s="217"/>
    </row>
    <row r="18" spans="1:5" ht="18" customHeight="1" x14ac:dyDescent="0.2">
      <c r="A18" s="213" t="s">
        <v>77</v>
      </c>
      <c r="B18" s="218" t="s">
        <v>676</v>
      </c>
      <c r="C18" s="220" t="s">
        <v>11</v>
      </c>
      <c r="D18" s="217"/>
      <c r="E18" s="217"/>
    </row>
    <row r="19" spans="1:5" ht="22.5" customHeight="1" x14ac:dyDescent="0.2">
      <c r="A19" s="213" t="s">
        <v>78</v>
      </c>
      <c r="B19" s="218" t="s">
        <v>687</v>
      </c>
      <c r="C19" s="220" t="s">
        <v>11</v>
      </c>
      <c r="D19" s="217"/>
      <c r="E19" s="217"/>
    </row>
    <row r="20" spans="1:5" ht="15.75" x14ac:dyDescent="0.2">
      <c r="A20" s="220"/>
      <c r="B20" s="311"/>
      <c r="C20" s="311"/>
      <c r="D20" s="311"/>
      <c r="E20" s="219"/>
    </row>
    <row r="21" spans="1:5" ht="15.75" x14ac:dyDescent="0.2">
      <c r="A21" s="211" t="s">
        <v>14</v>
      </c>
      <c r="B21" s="212" t="s">
        <v>79</v>
      </c>
      <c r="C21" s="212"/>
      <c r="D21" s="212"/>
      <c r="E21" s="212"/>
    </row>
    <row r="22" spans="1:5" ht="31.5" x14ac:dyDescent="0.2">
      <c r="A22" s="213" t="s">
        <v>80</v>
      </c>
      <c r="B22" s="218" t="s">
        <v>611</v>
      </c>
      <c r="C22" s="213" t="s">
        <v>75</v>
      </c>
      <c r="D22" s="217"/>
      <c r="E22" s="217"/>
    </row>
    <row r="23" spans="1:5" ht="17.25" customHeight="1" x14ac:dyDescent="0.2">
      <c r="A23" s="213" t="s">
        <v>81</v>
      </c>
      <c r="B23" s="218" t="s">
        <v>677</v>
      </c>
      <c r="C23" s="213" t="s">
        <v>11</v>
      </c>
      <c r="D23" s="217"/>
      <c r="E23" s="217"/>
    </row>
    <row r="24" spans="1:5" s="127" customFormat="1" ht="16.5" customHeight="1" x14ac:dyDescent="0.2">
      <c r="A24" s="213" t="s">
        <v>82</v>
      </c>
      <c r="B24" s="218" t="s">
        <v>688</v>
      </c>
      <c r="C24" s="213" t="s">
        <v>11</v>
      </c>
      <c r="D24" s="217"/>
      <c r="E24" s="217"/>
    </row>
    <row r="25" spans="1:5" ht="15.75" x14ac:dyDescent="0.2">
      <c r="A25" s="220"/>
      <c r="B25" s="311"/>
      <c r="C25" s="311"/>
      <c r="D25" s="311"/>
      <c r="E25" s="219"/>
    </row>
    <row r="26" spans="1:5" ht="15.75" x14ac:dyDescent="0.2">
      <c r="A26" s="211" t="s">
        <v>30</v>
      </c>
      <c r="B26" s="212" t="s">
        <v>83</v>
      </c>
      <c r="C26" s="212"/>
      <c r="D26" s="212"/>
      <c r="E26" s="212"/>
    </row>
    <row r="27" spans="1:5" ht="15.75" x14ac:dyDescent="0.2">
      <c r="A27" s="213" t="s">
        <v>84</v>
      </c>
      <c r="B27" s="212" t="s">
        <v>622</v>
      </c>
      <c r="C27" s="213" t="s">
        <v>75</v>
      </c>
      <c r="D27" s="217"/>
      <c r="E27" s="217"/>
    </row>
    <row r="28" spans="1:5" ht="17.25" customHeight="1" x14ac:dyDescent="0.2">
      <c r="A28" s="213" t="s">
        <v>85</v>
      </c>
      <c r="B28" s="218" t="s">
        <v>628</v>
      </c>
      <c r="C28" s="221" t="s">
        <v>11</v>
      </c>
      <c r="D28" s="217"/>
      <c r="E28" s="222"/>
    </row>
    <row r="29" spans="1:5" s="127" customFormat="1" ht="22.5" customHeight="1" x14ac:dyDescent="0.2">
      <c r="A29" s="121" t="s">
        <v>86</v>
      </c>
      <c r="B29" s="116" t="s">
        <v>87</v>
      </c>
      <c r="C29" s="121" t="s">
        <v>11</v>
      </c>
      <c r="D29" s="122"/>
      <c r="E29" s="122"/>
    </row>
    <row r="30" spans="1:5" ht="31.5" x14ac:dyDescent="0.2">
      <c r="A30" s="213" t="s">
        <v>88</v>
      </c>
      <c r="B30" s="218" t="s">
        <v>615</v>
      </c>
      <c r="C30" s="213" t="s">
        <v>11</v>
      </c>
      <c r="D30" s="217"/>
      <c r="E30" s="217"/>
    </row>
    <row r="31" spans="1:5" ht="15.75" x14ac:dyDescent="0.2">
      <c r="A31" s="213" t="s">
        <v>89</v>
      </c>
      <c r="B31" s="218" t="s">
        <v>614</v>
      </c>
      <c r="C31" s="213" t="s">
        <v>11</v>
      </c>
      <c r="D31" s="217"/>
      <c r="E31" s="217"/>
    </row>
    <row r="32" spans="1:5" ht="15.75" x14ac:dyDescent="0.2">
      <c r="A32" s="213" t="s">
        <v>90</v>
      </c>
      <c r="B32" s="223" t="s">
        <v>91</v>
      </c>
      <c r="C32" s="213" t="s">
        <v>11</v>
      </c>
      <c r="D32" s="217"/>
      <c r="E32" s="217"/>
    </row>
    <row r="33" spans="1:5" ht="15.75" x14ac:dyDescent="0.2">
      <c r="A33" s="213" t="s">
        <v>92</v>
      </c>
      <c r="B33" s="218" t="s">
        <v>311</v>
      </c>
      <c r="C33" s="213" t="s">
        <v>11</v>
      </c>
      <c r="D33" s="217"/>
      <c r="E33" s="217"/>
    </row>
    <row r="34" spans="1:5" ht="15.75" x14ac:dyDescent="0.2">
      <c r="A34" s="213" t="s">
        <v>93</v>
      </c>
      <c r="B34" s="218" t="s">
        <v>691</v>
      </c>
      <c r="C34" s="213" t="s">
        <v>11</v>
      </c>
      <c r="D34" s="217"/>
      <c r="E34" s="217"/>
    </row>
    <row r="35" spans="1:5" ht="15.75" x14ac:dyDescent="0.2">
      <c r="A35" s="213"/>
      <c r="B35" s="311"/>
      <c r="C35" s="311"/>
      <c r="D35" s="311"/>
      <c r="E35" s="219"/>
    </row>
    <row r="36" spans="1:5" ht="15.75" x14ac:dyDescent="0.2">
      <c r="A36" s="211" t="s">
        <v>33</v>
      </c>
      <c r="B36" s="312" t="s">
        <v>94</v>
      </c>
      <c r="C36" s="312"/>
      <c r="D36" s="312"/>
      <c r="E36" s="312"/>
    </row>
    <row r="37" spans="1:5" ht="18" customHeight="1" x14ac:dyDescent="0.2">
      <c r="A37" s="213" t="s">
        <v>95</v>
      </c>
      <c r="B37" s="218" t="s">
        <v>296</v>
      </c>
      <c r="C37" s="213" t="s">
        <v>75</v>
      </c>
      <c r="D37" s="217"/>
      <c r="E37" s="217"/>
    </row>
    <row r="38" spans="1:5" ht="23.25" customHeight="1" x14ac:dyDescent="0.2">
      <c r="A38" s="213" t="s">
        <v>97</v>
      </c>
      <c r="B38" s="218" t="s">
        <v>312</v>
      </c>
      <c r="C38" s="213" t="s">
        <v>75</v>
      </c>
      <c r="D38" s="217"/>
      <c r="E38" s="217"/>
    </row>
    <row r="39" spans="1:5" ht="18.75" customHeight="1" x14ac:dyDescent="0.2">
      <c r="A39" s="213" t="s">
        <v>98</v>
      </c>
      <c r="B39" s="218" t="s">
        <v>298</v>
      </c>
      <c r="C39" s="213" t="s">
        <v>75</v>
      </c>
      <c r="D39" s="217"/>
      <c r="E39" s="217"/>
    </row>
    <row r="40" spans="1:5" ht="63" x14ac:dyDescent="0.2">
      <c r="A40" s="213" t="s">
        <v>99</v>
      </c>
      <c r="B40" s="218" t="s">
        <v>692</v>
      </c>
      <c r="C40" s="213" t="s">
        <v>75</v>
      </c>
      <c r="D40" s="217"/>
      <c r="E40" s="217"/>
    </row>
    <row r="41" spans="1:5" ht="15.75" x14ac:dyDescent="0.2">
      <c r="A41" s="218"/>
      <c r="B41" s="311"/>
      <c r="C41" s="311"/>
      <c r="D41" s="311"/>
      <c r="E41" s="219">
        <f>SUM(E37:E40)</f>
        <v>0</v>
      </c>
    </row>
    <row r="42" spans="1:5" ht="15.75" x14ac:dyDescent="0.2">
      <c r="A42" s="211" t="s">
        <v>35</v>
      </c>
      <c r="B42" s="212" t="s">
        <v>101</v>
      </c>
      <c r="C42" s="212"/>
      <c r="D42" s="212"/>
      <c r="E42" s="212"/>
    </row>
    <row r="43" spans="1:5" ht="15.75" x14ac:dyDescent="0.2">
      <c r="A43" s="213" t="s">
        <v>102</v>
      </c>
      <c r="B43" s="218" t="s">
        <v>313</v>
      </c>
      <c r="C43" s="213" t="s">
        <v>25</v>
      </c>
      <c r="D43" s="217"/>
      <c r="E43" s="217"/>
    </row>
    <row r="44" spans="1:5" ht="65.25" customHeight="1" x14ac:dyDescent="0.2">
      <c r="A44" s="213" t="s">
        <v>103</v>
      </c>
      <c r="B44" s="218" t="s">
        <v>678</v>
      </c>
      <c r="C44" s="213" t="s">
        <v>25</v>
      </c>
      <c r="D44" s="217"/>
      <c r="E44" s="217"/>
    </row>
    <row r="45" spans="1:5" ht="47.25" x14ac:dyDescent="0.2">
      <c r="A45" s="213" t="s">
        <v>104</v>
      </c>
      <c r="B45" s="212" t="s">
        <v>314</v>
      </c>
      <c r="C45" s="213" t="s">
        <v>25</v>
      </c>
      <c r="D45" s="217"/>
      <c r="E45" s="217"/>
    </row>
    <row r="46" spans="1:5" ht="31.5" x14ac:dyDescent="0.2">
      <c r="A46" s="213" t="s">
        <v>105</v>
      </c>
      <c r="B46" s="218" t="s">
        <v>679</v>
      </c>
      <c r="C46" s="213" t="s">
        <v>29</v>
      </c>
      <c r="D46" s="217"/>
      <c r="E46" s="217"/>
    </row>
    <row r="47" spans="1:5" ht="15.75" x14ac:dyDescent="0.2">
      <c r="A47" s="213" t="s">
        <v>106</v>
      </c>
      <c r="B47" s="212" t="s">
        <v>690</v>
      </c>
      <c r="C47" s="213" t="s">
        <v>75</v>
      </c>
      <c r="D47" s="217"/>
      <c r="E47" s="217"/>
    </row>
    <row r="48" spans="1:5" ht="31.5" x14ac:dyDescent="0.2">
      <c r="A48" s="213" t="s">
        <v>107</v>
      </c>
      <c r="B48" s="218" t="s">
        <v>680</v>
      </c>
      <c r="C48" s="213" t="s">
        <v>29</v>
      </c>
      <c r="D48" s="217"/>
      <c r="E48" s="217"/>
    </row>
    <row r="49" spans="1:5" ht="15.75" x14ac:dyDescent="0.2">
      <c r="A49" s="213" t="s">
        <v>108</v>
      </c>
      <c r="B49" s="212" t="s">
        <v>689</v>
      </c>
      <c r="C49" s="213" t="s">
        <v>25</v>
      </c>
      <c r="D49" s="217"/>
      <c r="E49" s="217"/>
    </row>
    <row r="50" spans="1:5" ht="15.75" x14ac:dyDescent="0.2">
      <c r="A50" s="218"/>
      <c r="B50" s="311"/>
      <c r="C50" s="311"/>
      <c r="D50" s="311"/>
      <c r="E50" s="219"/>
    </row>
    <row r="51" spans="1:5" ht="15.75" x14ac:dyDescent="0.2">
      <c r="A51" s="211" t="s">
        <v>37</v>
      </c>
      <c r="B51" s="212" t="s">
        <v>109</v>
      </c>
      <c r="C51" s="212"/>
      <c r="D51" s="212"/>
      <c r="E51" s="212"/>
    </row>
    <row r="52" spans="1:5" ht="47.25" x14ac:dyDescent="0.2">
      <c r="A52" s="213" t="s">
        <v>110</v>
      </c>
      <c r="B52" s="218" t="s">
        <v>315</v>
      </c>
      <c r="C52" s="213" t="s">
        <v>29</v>
      </c>
      <c r="D52" s="217"/>
      <c r="E52" s="217"/>
    </row>
    <row r="53" spans="1:5" ht="47.25" x14ac:dyDescent="0.2">
      <c r="A53" s="213" t="s">
        <v>111</v>
      </c>
      <c r="B53" s="223" t="s">
        <v>681</v>
      </c>
      <c r="C53" s="213" t="s">
        <v>29</v>
      </c>
      <c r="D53" s="217"/>
      <c r="E53" s="217"/>
    </row>
    <row r="54" spans="1:5" ht="63" x14ac:dyDescent="0.2">
      <c r="A54" s="213" t="s">
        <v>112</v>
      </c>
      <c r="B54" s="223" t="s">
        <v>682</v>
      </c>
      <c r="C54" s="213" t="s">
        <v>29</v>
      </c>
      <c r="D54" s="217"/>
      <c r="E54" s="217"/>
    </row>
    <row r="55" spans="1:5" ht="31.5" x14ac:dyDescent="0.2">
      <c r="A55" s="213" t="s">
        <v>113</v>
      </c>
      <c r="B55" s="223" t="s">
        <v>683</v>
      </c>
      <c r="C55" s="213" t="s">
        <v>25</v>
      </c>
      <c r="D55" s="217"/>
      <c r="E55" s="217"/>
    </row>
    <row r="56" spans="1:5" ht="47.25" x14ac:dyDescent="0.2">
      <c r="A56" s="213" t="s">
        <v>114</v>
      </c>
      <c r="B56" s="223" t="s">
        <v>684</v>
      </c>
      <c r="C56" s="213" t="s">
        <v>29</v>
      </c>
      <c r="D56" s="217"/>
      <c r="E56" s="217"/>
    </row>
    <row r="57" spans="1:5" ht="15.75" x14ac:dyDescent="0.2">
      <c r="A57" s="218"/>
      <c r="B57" s="311"/>
      <c r="C57" s="311"/>
      <c r="D57" s="311"/>
      <c r="E57" s="219"/>
    </row>
    <row r="58" spans="1:5" ht="15.75" x14ac:dyDescent="0.2">
      <c r="A58" s="211" t="s">
        <v>39</v>
      </c>
      <c r="B58" s="312" t="s">
        <v>115</v>
      </c>
      <c r="C58" s="312"/>
      <c r="D58" s="312"/>
      <c r="E58" s="312"/>
    </row>
    <row r="59" spans="1:5" ht="15.75" x14ac:dyDescent="0.2">
      <c r="A59" s="213" t="s">
        <v>116</v>
      </c>
      <c r="B59" s="218" t="s">
        <v>685</v>
      </c>
      <c r="C59" s="213" t="s">
        <v>75</v>
      </c>
      <c r="D59" s="217"/>
      <c r="E59" s="217"/>
    </row>
    <row r="60" spans="1:5" ht="15.75" x14ac:dyDescent="0.2">
      <c r="A60" s="213" t="s">
        <v>117</v>
      </c>
      <c r="B60" s="212" t="s">
        <v>309</v>
      </c>
      <c r="C60" s="213" t="s">
        <v>75</v>
      </c>
      <c r="D60" s="217"/>
      <c r="E60" s="217"/>
    </row>
    <row r="61" spans="1:5" ht="15.75" x14ac:dyDescent="0.2">
      <c r="A61" s="213" t="s">
        <v>118</v>
      </c>
      <c r="B61" s="212" t="s">
        <v>621</v>
      </c>
      <c r="C61" s="213" t="s">
        <v>27</v>
      </c>
      <c r="D61" s="217"/>
      <c r="E61" s="217"/>
    </row>
    <row r="62" spans="1:5" ht="15.75" x14ac:dyDescent="0.2">
      <c r="A62" s="213" t="s">
        <v>119</v>
      </c>
      <c r="B62" s="212" t="s">
        <v>156</v>
      </c>
      <c r="C62" s="220" t="s">
        <v>75</v>
      </c>
      <c r="D62" s="217"/>
      <c r="E62" s="217"/>
    </row>
    <row r="63" spans="1:5" ht="31.5" x14ac:dyDescent="0.2">
      <c r="A63" s="213" t="s">
        <v>120</v>
      </c>
      <c r="B63" s="218" t="s">
        <v>686</v>
      </c>
      <c r="C63" s="213" t="s">
        <v>75</v>
      </c>
      <c r="D63" s="217"/>
      <c r="E63" s="217"/>
    </row>
    <row r="64" spans="1:5" ht="15.75" x14ac:dyDescent="0.2">
      <c r="A64" s="224"/>
      <c r="B64" s="311"/>
      <c r="C64" s="311"/>
      <c r="D64" s="311"/>
      <c r="E64" s="219"/>
    </row>
    <row r="65" spans="1:5" ht="15.75" x14ac:dyDescent="0.2">
      <c r="A65" s="311"/>
      <c r="B65" s="311"/>
      <c r="C65" s="311"/>
      <c r="D65" s="311"/>
      <c r="E65" s="219"/>
    </row>
    <row r="66" spans="1:5" ht="15.75" x14ac:dyDescent="0.2">
      <c r="A66" s="312"/>
      <c r="B66" s="312"/>
      <c r="C66" s="312"/>
      <c r="D66" s="312"/>
      <c r="E66" s="225"/>
    </row>
  </sheetData>
  <mergeCells count="16">
    <mergeCell ref="A1:E1"/>
    <mergeCell ref="B3:E3"/>
    <mergeCell ref="A65:D65"/>
    <mergeCell ref="A66:D66"/>
    <mergeCell ref="B4:E4"/>
    <mergeCell ref="B6:D6"/>
    <mergeCell ref="B12:D12"/>
    <mergeCell ref="B20:D20"/>
    <mergeCell ref="B25:D25"/>
    <mergeCell ref="B35:D35"/>
    <mergeCell ref="B36:E36"/>
    <mergeCell ref="B41:D41"/>
    <mergeCell ref="B50:D50"/>
    <mergeCell ref="B57:D57"/>
    <mergeCell ref="B58:E58"/>
    <mergeCell ref="B64:D64"/>
  </mergeCells>
  <pageMargins left="0.7" right="0.7" top="0.75" bottom="0.75" header="0.3" footer="0.3"/>
  <pageSetup paperSize="9" orientation="portrait" horizontalDpi="4294967292"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58"/>
  <sheetViews>
    <sheetView workbookViewId="0">
      <selection activeCell="E49" sqref="E49"/>
    </sheetView>
  </sheetViews>
  <sheetFormatPr baseColWidth="10" defaultRowHeight="12.75" x14ac:dyDescent="0.2"/>
  <cols>
    <col min="1" max="1" width="4.5703125" customWidth="1"/>
    <col min="2" max="2" width="42.140625" customWidth="1"/>
    <col min="3" max="3" width="8" customWidth="1"/>
    <col min="4" max="4" width="13.42578125" customWidth="1"/>
    <col min="5" max="5" width="31.5703125" customWidth="1"/>
  </cols>
  <sheetData>
    <row r="1" spans="1:5" ht="15.75" customHeight="1" x14ac:dyDescent="0.2">
      <c r="A1" s="287" t="s">
        <v>649</v>
      </c>
      <c r="B1" s="287"/>
      <c r="C1" s="287"/>
      <c r="D1" s="287"/>
      <c r="E1" s="287"/>
    </row>
    <row r="2" spans="1:5" ht="15.75" x14ac:dyDescent="0.2">
      <c r="A2" s="209"/>
      <c r="B2" s="209"/>
      <c r="C2" s="209"/>
      <c r="D2" s="209"/>
      <c r="E2" s="209"/>
    </row>
    <row r="3" spans="1:5" ht="15.75" x14ac:dyDescent="0.2">
      <c r="A3" s="8"/>
      <c r="B3" s="317" t="s">
        <v>693</v>
      </c>
      <c r="C3" s="317"/>
      <c r="D3" s="317"/>
      <c r="E3" s="317"/>
    </row>
    <row r="4" spans="1:5" ht="15.75" x14ac:dyDescent="0.2">
      <c r="A4" s="14" t="s">
        <v>62</v>
      </c>
      <c r="B4" s="14" t="s">
        <v>63</v>
      </c>
      <c r="C4" s="14" t="s">
        <v>64</v>
      </c>
      <c r="D4" s="188" t="s">
        <v>724</v>
      </c>
      <c r="E4" s="188" t="s">
        <v>723</v>
      </c>
    </row>
    <row r="5" spans="1:5" x14ac:dyDescent="0.2">
      <c r="A5" s="14" t="s">
        <v>3</v>
      </c>
      <c r="B5" s="13" t="s">
        <v>65</v>
      </c>
      <c r="C5" s="14"/>
      <c r="D5" s="227"/>
      <c r="E5" s="227"/>
    </row>
    <row r="6" spans="1:5" x14ac:dyDescent="0.2">
      <c r="A6" s="4" t="s">
        <v>66</v>
      </c>
      <c r="B6" s="17" t="s">
        <v>5</v>
      </c>
      <c r="C6" s="10" t="s">
        <v>6</v>
      </c>
      <c r="D6" s="11"/>
      <c r="E6" s="7"/>
    </row>
    <row r="7" spans="1:5" x14ac:dyDescent="0.2">
      <c r="A7" s="4" t="s">
        <v>67</v>
      </c>
      <c r="B7" s="15" t="s">
        <v>121</v>
      </c>
      <c r="C7" s="4" t="s">
        <v>11</v>
      </c>
      <c r="D7" s="7"/>
      <c r="E7" s="7"/>
    </row>
    <row r="8" spans="1:5" ht="25.5" x14ac:dyDescent="0.2">
      <c r="A8" s="4"/>
      <c r="B8" s="2" t="s">
        <v>122</v>
      </c>
      <c r="C8" s="4"/>
      <c r="D8" s="7"/>
      <c r="E8" s="7"/>
    </row>
    <row r="9" spans="1:5" ht="89.25" x14ac:dyDescent="0.2">
      <c r="A9" s="4" t="s">
        <v>68</v>
      </c>
      <c r="B9" s="2" t="s">
        <v>123</v>
      </c>
      <c r="C9" s="4" t="s">
        <v>11</v>
      </c>
      <c r="D9" s="7"/>
      <c r="E9" s="7"/>
    </row>
    <row r="10" spans="1:5" ht="63.75" x14ac:dyDescent="0.2">
      <c r="A10" s="4" t="s">
        <v>69</v>
      </c>
      <c r="B10" s="1" t="s">
        <v>124</v>
      </c>
      <c r="C10" s="4" t="s">
        <v>11</v>
      </c>
      <c r="D10" s="7"/>
      <c r="E10" s="7"/>
    </row>
    <row r="11" spans="1:5" x14ac:dyDescent="0.2">
      <c r="A11" s="4"/>
      <c r="B11" s="14"/>
      <c r="C11" s="15"/>
      <c r="D11" s="15"/>
      <c r="E11" s="228"/>
    </row>
    <row r="12" spans="1:5" x14ac:dyDescent="0.2">
      <c r="A12" s="14" t="s">
        <v>8</v>
      </c>
      <c r="B12" s="315" t="s">
        <v>125</v>
      </c>
      <c r="C12" s="315"/>
      <c r="D12" s="315"/>
      <c r="E12" s="315"/>
    </row>
    <row r="13" spans="1:5" x14ac:dyDescent="0.2">
      <c r="A13" s="4" t="s">
        <v>72</v>
      </c>
      <c r="B13" s="5" t="s">
        <v>126</v>
      </c>
      <c r="C13" s="4" t="s">
        <v>11</v>
      </c>
      <c r="D13" s="7"/>
      <c r="E13" s="7"/>
    </row>
    <row r="14" spans="1:5" ht="25.5" x14ac:dyDescent="0.2">
      <c r="A14" s="4"/>
      <c r="B14" s="2" t="s">
        <v>127</v>
      </c>
      <c r="C14" s="4"/>
      <c r="D14" s="7"/>
      <c r="E14" s="7"/>
    </row>
    <row r="15" spans="1:5" ht="14.25" x14ac:dyDescent="0.2">
      <c r="A15" s="4" t="s">
        <v>73</v>
      </c>
      <c r="B15" s="15" t="s">
        <v>128</v>
      </c>
      <c r="C15" s="6" t="s">
        <v>11</v>
      </c>
      <c r="D15" s="7"/>
      <c r="E15" s="7"/>
    </row>
    <row r="16" spans="1:5" ht="38.25" x14ac:dyDescent="0.2">
      <c r="A16" s="4"/>
      <c r="B16" s="2" t="s">
        <v>129</v>
      </c>
      <c r="C16" s="6"/>
      <c r="D16" s="7"/>
      <c r="E16" s="7"/>
    </row>
    <row r="17" spans="1:5" ht="25.5" x14ac:dyDescent="0.2">
      <c r="A17" s="4" t="s">
        <v>74</v>
      </c>
      <c r="B17" s="2" t="s">
        <v>130</v>
      </c>
      <c r="C17" s="6" t="s">
        <v>75</v>
      </c>
      <c r="D17" s="7"/>
      <c r="E17" s="7"/>
    </row>
    <row r="18" spans="1:5" ht="38.25" x14ac:dyDescent="0.2">
      <c r="A18" s="4"/>
      <c r="B18" s="2" t="s">
        <v>131</v>
      </c>
      <c r="C18" s="6"/>
      <c r="D18" s="7"/>
      <c r="E18" s="7"/>
    </row>
    <row r="19" spans="1:5" ht="14.25" x14ac:dyDescent="0.2">
      <c r="A19" s="4" t="s">
        <v>76</v>
      </c>
      <c r="B19" s="15" t="s">
        <v>132</v>
      </c>
      <c r="C19" s="6" t="s">
        <v>11</v>
      </c>
      <c r="D19" s="7"/>
      <c r="E19" s="7"/>
    </row>
    <row r="20" spans="1:5" ht="51" x14ac:dyDescent="0.2">
      <c r="A20" s="4"/>
      <c r="B20" s="2" t="s">
        <v>133</v>
      </c>
      <c r="C20" s="6"/>
      <c r="D20" s="7"/>
      <c r="E20" s="7"/>
    </row>
    <row r="21" spans="1:5" ht="15" x14ac:dyDescent="0.2">
      <c r="A21" s="6"/>
      <c r="B21" s="318"/>
      <c r="C21" s="318"/>
      <c r="D21" s="318"/>
      <c r="E21" s="229"/>
    </row>
    <row r="22" spans="1:5" x14ac:dyDescent="0.2">
      <c r="A22" s="14" t="s">
        <v>14</v>
      </c>
      <c r="B22" s="319" t="s">
        <v>134</v>
      </c>
      <c r="C22" s="319"/>
      <c r="D22" s="319"/>
      <c r="E22" s="319"/>
    </row>
    <row r="23" spans="1:5" ht="51" x14ac:dyDescent="0.2">
      <c r="A23" s="4" t="s">
        <v>80</v>
      </c>
      <c r="B23" s="1" t="s">
        <v>135</v>
      </c>
      <c r="C23" s="4" t="s">
        <v>75</v>
      </c>
      <c r="D23" s="7"/>
      <c r="E23" s="7"/>
    </row>
    <row r="24" spans="1:5" x14ac:dyDescent="0.2">
      <c r="A24" s="4"/>
      <c r="B24" s="5" t="s">
        <v>136</v>
      </c>
      <c r="C24" s="4" t="s">
        <v>75</v>
      </c>
      <c r="D24" s="7"/>
      <c r="E24" s="7"/>
    </row>
    <row r="25" spans="1:5" ht="63.75" x14ac:dyDescent="0.2">
      <c r="A25" s="4" t="s">
        <v>81</v>
      </c>
      <c r="B25" s="1" t="s">
        <v>137</v>
      </c>
      <c r="C25" s="4" t="s">
        <v>11</v>
      </c>
      <c r="D25" s="7"/>
      <c r="E25" s="7"/>
    </row>
    <row r="26" spans="1:5" x14ac:dyDescent="0.2">
      <c r="A26" s="4" t="s">
        <v>82</v>
      </c>
      <c r="B26" s="15" t="s">
        <v>138</v>
      </c>
      <c r="C26" s="4" t="s">
        <v>11</v>
      </c>
      <c r="D26" s="7"/>
      <c r="E26" s="7"/>
    </row>
    <row r="27" spans="1:5" ht="38.25" x14ac:dyDescent="0.2">
      <c r="A27" s="4"/>
      <c r="B27" s="2" t="s">
        <v>139</v>
      </c>
      <c r="C27" s="4"/>
      <c r="D27" s="7"/>
      <c r="E27" s="7"/>
    </row>
    <row r="28" spans="1:5" x14ac:dyDescent="0.2">
      <c r="A28" s="4" t="s">
        <v>140</v>
      </c>
      <c r="B28" s="15" t="s">
        <v>141</v>
      </c>
      <c r="C28" s="4" t="s">
        <v>11</v>
      </c>
      <c r="D28" s="7"/>
      <c r="E28" s="7"/>
    </row>
    <row r="29" spans="1:5" ht="38.25" x14ac:dyDescent="0.2">
      <c r="A29" s="4"/>
      <c r="B29" s="2" t="s">
        <v>142</v>
      </c>
      <c r="C29" s="4"/>
      <c r="D29" s="7"/>
      <c r="E29" s="7"/>
    </row>
    <row r="30" spans="1:5" x14ac:dyDescent="0.2">
      <c r="A30" s="4" t="s">
        <v>143</v>
      </c>
      <c r="B30" s="15" t="s">
        <v>144</v>
      </c>
      <c r="C30" s="4" t="s">
        <v>29</v>
      </c>
      <c r="D30" s="7"/>
      <c r="E30" s="7"/>
    </row>
    <row r="31" spans="1:5" ht="63.75" x14ac:dyDescent="0.2">
      <c r="A31" s="4"/>
      <c r="B31" s="2" t="s">
        <v>145</v>
      </c>
      <c r="C31" s="4"/>
      <c r="D31" s="7"/>
      <c r="E31" s="7"/>
    </row>
    <row r="32" spans="1:5" x14ac:dyDescent="0.2">
      <c r="A32" s="4" t="s">
        <v>146</v>
      </c>
      <c r="B32" s="2" t="s">
        <v>147</v>
      </c>
      <c r="C32" s="4" t="s">
        <v>11</v>
      </c>
      <c r="D32" s="7"/>
      <c r="E32" s="7"/>
    </row>
    <row r="33" spans="1:5" x14ac:dyDescent="0.2">
      <c r="A33" s="4" t="s">
        <v>146</v>
      </c>
      <c r="B33" s="1" t="s">
        <v>148</v>
      </c>
      <c r="C33" s="4" t="s">
        <v>11</v>
      </c>
      <c r="D33" s="7"/>
      <c r="E33" s="7"/>
    </row>
    <row r="34" spans="1:5" ht="38.25" x14ac:dyDescent="0.2">
      <c r="A34" s="4"/>
      <c r="B34" s="2" t="s">
        <v>149</v>
      </c>
      <c r="C34" s="4"/>
      <c r="D34" s="7"/>
      <c r="E34" s="7"/>
    </row>
    <row r="35" spans="1:5" x14ac:dyDescent="0.2">
      <c r="A35" s="4"/>
      <c r="B35" s="316"/>
      <c r="C35" s="316"/>
      <c r="D35" s="316"/>
      <c r="E35" s="228">
        <f>SUM(E23:E34)</f>
        <v>0</v>
      </c>
    </row>
    <row r="36" spans="1:5" x14ac:dyDescent="0.2">
      <c r="A36" s="14" t="s">
        <v>30</v>
      </c>
      <c r="B36" s="315" t="s">
        <v>150</v>
      </c>
      <c r="C36" s="315"/>
      <c r="D36" s="315"/>
      <c r="E36" s="315"/>
    </row>
    <row r="37" spans="1:5" ht="89.25" x14ac:dyDescent="0.2">
      <c r="A37" s="4" t="s">
        <v>84</v>
      </c>
      <c r="B37" s="1" t="s">
        <v>96</v>
      </c>
      <c r="C37" s="4" t="s">
        <v>75</v>
      </c>
      <c r="D37" s="7"/>
      <c r="E37" s="7"/>
    </row>
    <row r="38" spans="1:5" ht="63.75" x14ac:dyDescent="0.2">
      <c r="A38" s="4" t="s">
        <v>85</v>
      </c>
      <c r="B38" s="1" t="s">
        <v>151</v>
      </c>
      <c r="C38" s="4" t="s">
        <v>75</v>
      </c>
      <c r="D38" s="7"/>
      <c r="E38" s="7"/>
    </row>
    <row r="39" spans="1:5" x14ac:dyDescent="0.2">
      <c r="A39" s="5"/>
      <c r="B39" s="316" t="s">
        <v>100</v>
      </c>
      <c r="C39" s="316"/>
      <c r="D39" s="316"/>
      <c r="E39" s="228">
        <f>SUM(E37:E38)</f>
        <v>0</v>
      </c>
    </row>
    <row r="40" spans="1:5" x14ac:dyDescent="0.2">
      <c r="A40" s="14" t="s">
        <v>33</v>
      </c>
      <c r="B40" s="15" t="s">
        <v>109</v>
      </c>
      <c r="C40" s="15"/>
      <c r="D40" s="15"/>
      <c r="E40" s="14"/>
    </row>
    <row r="41" spans="1:5" ht="25.5" x14ac:dyDescent="0.2">
      <c r="A41" s="4" t="s">
        <v>95</v>
      </c>
      <c r="B41" s="2" t="s">
        <v>316</v>
      </c>
      <c r="C41" s="4" t="s">
        <v>29</v>
      </c>
      <c r="D41" s="7"/>
      <c r="E41" s="7"/>
    </row>
    <row r="42" spans="1:5" x14ac:dyDescent="0.2">
      <c r="A42" s="5"/>
      <c r="B42" s="316"/>
      <c r="C42" s="316"/>
      <c r="D42" s="316"/>
      <c r="E42" s="228">
        <f>SUM(E41:E41)</f>
        <v>0</v>
      </c>
    </row>
    <row r="43" spans="1:5" x14ac:dyDescent="0.2">
      <c r="A43" s="5" t="s">
        <v>35</v>
      </c>
      <c r="B43" s="15" t="s">
        <v>152</v>
      </c>
      <c r="C43" s="14"/>
      <c r="D43" s="14"/>
      <c r="E43" s="228"/>
    </row>
    <row r="44" spans="1:5" ht="25.5" x14ac:dyDescent="0.2">
      <c r="A44" s="5" t="s">
        <v>102</v>
      </c>
      <c r="B44" s="2" t="s">
        <v>153</v>
      </c>
      <c r="C44" s="4" t="s">
        <v>25</v>
      </c>
      <c r="D44" s="4"/>
      <c r="E44" s="7"/>
    </row>
    <row r="45" spans="1:5" ht="25.5" x14ac:dyDescent="0.2">
      <c r="A45" s="5" t="s">
        <v>103</v>
      </c>
      <c r="B45" s="2" t="s">
        <v>629</v>
      </c>
      <c r="C45" s="4" t="s">
        <v>27</v>
      </c>
      <c r="D45" s="4"/>
      <c r="E45" s="7"/>
    </row>
    <row r="46" spans="1:5" ht="25.5" x14ac:dyDescent="0.2">
      <c r="A46" s="5" t="s">
        <v>104</v>
      </c>
      <c r="B46" s="2" t="s">
        <v>155</v>
      </c>
      <c r="C46" s="4" t="s">
        <v>27</v>
      </c>
      <c r="D46" s="4"/>
      <c r="E46" s="7"/>
    </row>
    <row r="47" spans="1:5" x14ac:dyDescent="0.2">
      <c r="A47" s="316"/>
      <c r="B47" s="316"/>
      <c r="C47" s="316"/>
      <c r="D47" s="316"/>
      <c r="E47" s="228">
        <f>SUM(E43:E46)</f>
        <v>0</v>
      </c>
    </row>
    <row r="48" spans="1:5" x14ac:dyDescent="0.2">
      <c r="A48" s="14" t="s">
        <v>35</v>
      </c>
      <c r="B48" s="315" t="s">
        <v>115</v>
      </c>
      <c r="C48" s="315"/>
      <c r="D48" s="315"/>
      <c r="E48" s="315"/>
    </row>
    <row r="49" spans="1:5" x14ac:dyDescent="0.2">
      <c r="A49" s="4" t="s">
        <v>102</v>
      </c>
      <c r="B49" s="15" t="s">
        <v>156</v>
      </c>
      <c r="C49" s="4" t="s">
        <v>75</v>
      </c>
      <c r="D49" s="7"/>
      <c r="E49" s="7"/>
    </row>
    <row r="50" spans="1:5" ht="51" x14ac:dyDescent="0.2">
      <c r="A50" s="4"/>
      <c r="B50" s="2" t="s">
        <v>157</v>
      </c>
      <c r="C50" s="6"/>
      <c r="D50" s="7"/>
      <c r="E50" s="230"/>
    </row>
    <row r="51" spans="1:5" x14ac:dyDescent="0.2">
      <c r="A51" s="3"/>
      <c r="B51" s="316"/>
      <c r="C51" s="316"/>
      <c r="D51" s="316"/>
      <c r="E51" s="231"/>
    </row>
    <row r="52" spans="1:5" x14ac:dyDescent="0.2">
      <c r="A52" s="14" t="s">
        <v>37</v>
      </c>
      <c r="B52" s="315" t="s">
        <v>158</v>
      </c>
      <c r="C52" s="315"/>
      <c r="D52" s="315"/>
      <c r="E52" s="315"/>
    </row>
    <row r="53" spans="1:5" x14ac:dyDescent="0.2">
      <c r="A53" s="4" t="s">
        <v>110</v>
      </c>
      <c r="B53" s="15" t="s">
        <v>159</v>
      </c>
      <c r="C53" s="4" t="s">
        <v>2</v>
      </c>
      <c r="D53" s="7"/>
      <c r="E53" s="7"/>
    </row>
    <row r="54" spans="1:5" ht="51" x14ac:dyDescent="0.2">
      <c r="A54" s="4"/>
      <c r="B54" s="2" t="s">
        <v>160</v>
      </c>
      <c r="C54" s="6"/>
      <c r="D54" s="7"/>
      <c r="E54" s="7"/>
    </row>
    <row r="55" spans="1:5" x14ac:dyDescent="0.2">
      <c r="A55" s="4" t="s">
        <v>111</v>
      </c>
      <c r="B55" s="15" t="s">
        <v>161</v>
      </c>
      <c r="C55" s="4" t="s">
        <v>29</v>
      </c>
      <c r="D55" s="7"/>
      <c r="E55" s="7"/>
    </row>
    <row r="56" spans="1:5" ht="51" x14ac:dyDescent="0.2">
      <c r="A56" s="4"/>
      <c r="B56" s="2" t="s">
        <v>162</v>
      </c>
      <c r="C56" s="6"/>
      <c r="D56" s="7"/>
      <c r="E56" s="7"/>
    </row>
    <row r="57" spans="1:5" x14ac:dyDescent="0.2">
      <c r="A57" s="3"/>
      <c r="B57" s="316"/>
      <c r="C57" s="316"/>
      <c r="D57" s="316"/>
      <c r="E57" s="231"/>
    </row>
    <row r="58" spans="1:5" x14ac:dyDescent="0.2">
      <c r="A58" s="314"/>
      <c r="B58" s="314"/>
      <c r="C58" s="314"/>
      <c r="D58" s="314"/>
      <c r="E58" s="232"/>
    </row>
  </sheetData>
  <mergeCells count="15">
    <mergeCell ref="A1:E1"/>
    <mergeCell ref="A58:D58"/>
    <mergeCell ref="B36:E36"/>
    <mergeCell ref="B39:D39"/>
    <mergeCell ref="B42:D42"/>
    <mergeCell ref="A47:D47"/>
    <mergeCell ref="B48:E48"/>
    <mergeCell ref="B51:D51"/>
    <mergeCell ref="B52:E52"/>
    <mergeCell ref="B57:D57"/>
    <mergeCell ref="B3:E3"/>
    <mergeCell ref="B12:E12"/>
    <mergeCell ref="B21:D21"/>
    <mergeCell ref="B22:E22"/>
    <mergeCell ref="B35:D35"/>
  </mergeCells>
  <pageMargins left="0.7" right="0.7" top="0.75" bottom="0.75" header="0.3" footer="0.3"/>
  <pageSetup paperSize="9" orientation="portrait" horizontalDpi="4294967292"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46"/>
  <sheetViews>
    <sheetView topLeftCell="A34" workbookViewId="0">
      <selection activeCell="B45" sqref="B45"/>
    </sheetView>
  </sheetViews>
  <sheetFormatPr baseColWidth="10" defaultRowHeight="12.75" x14ac:dyDescent="0.2"/>
  <cols>
    <col min="1" max="1" width="3.85546875" customWidth="1"/>
    <col min="2" max="2" width="42" customWidth="1"/>
    <col min="3" max="3" width="6.7109375" customWidth="1"/>
    <col min="4" max="4" width="14.42578125" customWidth="1"/>
    <col min="5" max="5" width="28.85546875" customWidth="1"/>
  </cols>
  <sheetData>
    <row r="1" spans="1:9" ht="15.75" customHeight="1" x14ac:dyDescent="0.2">
      <c r="A1" s="287" t="s">
        <v>649</v>
      </c>
      <c r="B1" s="287"/>
      <c r="C1" s="287"/>
      <c r="D1" s="287"/>
      <c r="E1" s="287"/>
    </row>
    <row r="2" spans="1:9" ht="15.75" x14ac:dyDescent="0.2">
      <c r="A2" s="209"/>
      <c r="B2" s="209"/>
      <c r="C2" s="209"/>
      <c r="D2" s="209"/>
      <c r="E2" s="209"/>
    </row>
    <row r="3" spans="1:9" ht="15" x14ac:dyDescent="0.2">
      <c r="B3" s="321" t="s">
        <v>694</v>
      </c>
      <c r="C3" s="321"/>
      <c r="D3" s="321"/>
      <c r="E3" s="321"/>
    </row>
    <row r="4" spans="1:9" ht="15.75" x14ac:dyDescent="0.25">
      <c r="A4" s="236"/>
      <c r="B4" s="237" t="s">
        <v>163</v>
      </c>
      <c r="C4" s="235" t="s">
        <v>64</v>
      </c>
      <c r="D4" s="188" t="s">
        <v>724</v>
      </c>
      <c r="E4" s="188" t="s">
        <v>723</v>
      </c>
    </row>
    <row r="5" spans="1:9" ht="15.75" x14ac:dyDescent="0.25">
      <c r="A5" s="236"/>
      <c r="B5" s="235" t="s">
        <v>164</v>
      </c>
      <c r="C5" s="239"/>
      <c r="D5" s="240"/>
      <c r="E5" s="240"/>
    </row>
    <row r="6" spans="1:9" ht="31.5" x14ac:dyDescent="0.25">
      <c r="A6" s="236"/>
      <c r="B6" s="233" t="s">
        <v>165</v>
      </c>
      <c r="C6" s="239" t="s">
        <v>166</v>
      </c>
      <c r="D6" s="241"/>
      <c r="E6" s="241"/>
      <c r="I6" s="9"/>
    </row>
    <row r="7" spans="1:9" ht="19.5" customHeight="1" x14ac:dyDescent="0.25">
      <c r="A7" s="236"/>
      <c r="B7" s="233" t="s">
        <v>167</v>
      </c>
      <c r="C7" s="239" t="s">
        <v>11</v>
      </c>
      <c r="D7" s="241"/>
      <c r="E7" s="241"/>
    </row>
    <row r="8" spans="1:9" ht="15.75" x14ac:dyDescent="0.25">
      <c r="A8" s="236"/>
      <c r="B8" s="233" t="s">
        <v>168</v>
      </c>
      <c r="C8" s="239" t="s">
        <v>11</v>
      </c>
      <c r="D8" s="241"/>
      <c r="E8" s="241"/>
    </row>
    <row r="9" spans="1:9" ht="15.75" x14ac:dyDescent="0.25">
      <c r="A9" s="236"/>
      <c r="B9" s="234"/>
      <c r="C9" s="237"/>
      <c r="D9" s="238"/>
      <c r="E9" s="242"/>
    </row>
    <row r="10" spans="1:9" ht="15.75" x14ac:dyDescent="0.25">
      <c r="A10" s="236"/>
      <c r="B10" s="235" t="s">
        <v>169</v>
      </c>
      <c r="C10" s="239"/>
      <c r="D10" s="240"/>
      <c r="E10" s="240"/>
      <c r="G10" s="9"/>
    </row>
    <row r="11" spans="1:9" ht="15.75" x14ac:dyDescent="0.25">
      <c r="A11" s="236"/>
      <c r="B11" s="233" t="s">
        <v>170</v>
      </c>
      <c r="C11" s="239" t="s">
        <v>11</v>
      </c>
      <c r="D11" s="241"/>
      <c r="E11" s="243"/>
    </row>
    <row r="12" spans="1:9" ht="15.75" x14ac:dyDescent="0.25">
      <c r="A12" s="236"/>
      <c r="B12" s="233" t="s">
        <v>171</v>
      </c>
      <c r="C12" s="239" t="s">
        <v>11</v>
      </c>
      <c r="D12" s="241"/>
      <c r="E12" s="243"/>
    </row>
    <row r="13" spans="1:9" ht="15.75" x14ac:dyDescent="0.25">
      <c r="A13" s="236"/>
      <c r="B13" s="233" t="s">
        <v>172</v>
      </c>
      <c r="C13" s="233" t="s">
        <v>173</v>
      </c>
      <c r="D13" s="241"/>
      <c r="E13" s="243"/>
    </row>
    <row r="14" spans="1:9" ht="15.75" x14ac:dyDescent="0.25">
      <c r="A14" s="236"/>
      <c r="B14" s="234"/>
      <c r="C14" s="239"/>
      <c r="D14" s="240"/>
      <c r="E14" s="242"/>
    </row>
    <row r="15" spans="1:9" ht="15.75" x14ac:dyDescent="0.25">
      <c r="A15" s="236"/>
      <c r="B15" s="235" t="s">
        <v>174</v>
      </c>
      <c r="C15" s="119"/>
      <c r="D15" s="244"/>
      <c r="E15" s="244"/>
    </row>
    <row r="16" spans="1:9" ht="15.75" x14ac:dyDescent="0.25">
      <c r="A16" s="236"/>
      <c r="B16" s="233" t="s">
        <v>175</v>
      </c>
      <c r="C16" s="239" t="s">
        <v>27</v>
      </c>
      <c r="D16" s="241"/>
      <c r="E16" s="241"/>
    </row>
    <row r="17" spans="1:5" ht="15.75" x14ac:dyDescent="0.25">
      <c r="A17" s="236"/>
      <c r="B17" s="233" t="s">
        <v>176</v>
      </c>
      <c r="C17" s="239" t="s">
        <v>27</v>
      </c>
      <c r="D17" s="241"/>
      <c r="E17" s="241"/>
    </row>
    <row r="18" spans="1:5" ht="15.75" x14ac:dyDescent="0.25">
      <c r="A18" s="236"/>
      <c r="B18" s="233" t="s">
        <v>177</v>
      </c>
      <c r="C18" s="239" t="s">
        <v>11</v>
      </c>
      <c r="D18" s="241"/>
      <c r="E18" s="241"/>
    </row>
    <row r="19" spans="1:5" ht="15.75" x14ac:dyDescent="0.25">
      <c r="A19" s="236"/>
      <c r="B19" s="233" t="s">
        <v>178</v>
      </c>
      <c r="C19" s="239" t="s">
        <v>11</v>
      </c>
      <c r="D19" s="241"/>
      <c r="E19" s="241"/>
    </row>
    <row r="20" spans="1:5" ht="15.75" x14ac:dyDescent="0.25">
      <c r="A20" s="236"/>
      <c r="B20" s="233" t="s">
        <v>179</v>
      </c>
      <c r="C20" s="239" t="s">
        <v>11</v>
      </c>
      <c r="D20" s="241"/>
      <c r="E20" s="241"/>
    </row>
    <row r="21" spans="1:5" ht="31.5" x14ac:dyDescent="0.25">
      <c r="A21" s="236"/>
      <c r="B21" s="233" t="s">
        <v>180</v>
      </c>
      <c r="C21" s="239" t="s">
        <v>11</v>
      </c>
      <c r="D21" s="241"/>
      <c r="E21" s="241"/>
    </row>
    <row r="22" spans="1:5" ht="15.75" x14ac:dyDescent="0.25">
      <c r="A22" s="236"/>
      <c r="B22" s="233" t="s">
        <v>181</v>
      </c>
      <c r="C22" s="239" t="s">
        <v>29</v>
      </c>
      <c r="D22" s="241"/>
      <c r="E22" s="241"/>
    </row>
    <row r="23" spans="1:5" ht="31.5" x14ac:dyDescent="0.25">
      <c r="A23" s="236"/>
      <c r="B23" s="233" t="s">
        <v>182</v>
      </c>
      <c r="C23" s="239" t="s">
        <v>11</v>
      </c>
      <c r="D23" s="241"/>
      <c r="E23" s="241"/>
    </row>
    <row r="24" spans="1:5" ht="15.75" x14ac:dyDescent="0.25">
      <c r="A24" s="236"/>
      <c r="B24" s="234"/>
      <c r="C24" s="239"/>
      <c r="D24" s="240"/>
      <c r="E24" s="242"/>
    </row>
    <row r="25" spans="1:5" ht="15.75" x14ac:dyDescent="0.25">
      <c r="A25" s="236"/>
      <c r="B25" s="235" t="s">
        <v>183</v>
      </c>
      <c r="C25" s="119"/>
      <c r="D25" s="244"/>
      <c r="E25" s="244"/>
    </row>
    <row r="26" spans="1:5" ht="15.75" x14ac:dyDescent="0.25">
      <c r="A26" s="236"/>
      <c r="B26" s="233" t="s">
        <v>184</v>
      </c>
      <c r="C26" s="239" t="s">
        <v>75</v>
      </c>
      <c r="D26" s="241"/>
      <c r="E26" s="241"/>
    </row>
    <row r="27" spans="1:5" ht="15.75" x14ac:dyDescent="0.25">
      <c r="A27" s="236"/>
      <c r="B27" s="233" t="s">
        <v>185</v>
      </c>
      <c r="C27" s="239" t="s">
        <v>75</v>
      </c>
      <c r="D27" s="241"/>
      <c r="E27" s="241"/>
    </row>
    <row r="28" spans="1:5" ht="15.75" x14ac:dyDescent="0.25">
      <c r="A28" s="236"/>
      <c r="B28" s="233" t="s">
        <v>186</v>
      </c>
      <c r="C28" s="239" t="s">
        <v>75</v>
      </c>
      <c r="D28" s="241"/>
      <c r="E28" s="241"/>
    </row>
    <row r="29" spans="1:5" ht="15.75" x14ac:dyDescent="0.25">
      <c r="A29" s="236"/>
      <c r="B29" s="233" t="s">
        <v>187</v>
      </c>
      <c r="C29" s="239" t="s">
        <v>75</v>
      </c>
      <c r="D29" s="241"/>
      <c r="E29" s="241"/>
    </row>
    <row r="30" spans="1:5" ht="15.75" x14ac:dyDescent="0.25">
      <c r="A30" s="236"/>
      <c r="B30" s="234"/>
      <c r="C30" s="239"/>
      <c r="D30" s="240"/>
      <c r="E30" s="242"/>
    </row>
    <row r="31" spans="1:5" ht="15.75" x14ac:dyDescent="0.25">
      <c r="A31" s="236"/>
      <c r="B31" s="235" t="s">
        <v>188</v>
      </c>
      <c r="C31" s="119"/>
      <c r="D31" s="244"/>
      <c r="E31" s="244"/>
    </row>
    <row r="32" spans="1:5" ht="31.5" x14ac:dyDescent="0.25">
      <c r="A32" s="236"/>
      <c r="B32" s="233" t="s">
        <v>317</v>
      </c>
      <c r="C32" s="239" t="s">
        <v>29</v>
      </c>
      <c r="D32" s="241"/>
      <c r="E32" s="241"/>
    </row>
    <row r="33" spans="1:5" ht="15.75" x14ac:dyDescent="0.25">
      <c r="A33" s="236"/>
      <c r="B33" s="234"/>
      <c r="C33" s="239"/>
      <c r="D33" s="240"/>
      <c r="E33" s="242"/>
    </row>
    <row r="34" spans="1:5" ht="15.75" x14ac:dyDescent="0.2">
      <c r="A34" s="116" t="s">
        <v>35</v>
      </c>
      <c r="B34" s="124" t="s">
        <v>152</v>
      </c>
      <c r="C34" s="123"/>
      <c r="D34" s="123"/>
      <c r="E34" s="285"/>
    </row>
    <row r="35" spans="1:5" ht="31.5" x14ac:dyDescent="0.2">
      <c r="A35" s="116" t="s">
        <v>102</v>
      </c>
      <c r="B35" s="116" t="s">
        <v>153</v>
      </c>
      <c r="C35" s="121" t="s">
        <v>25</v>
      </c>
      <c r="D35" s="121"/>
      <c r="E35" s="286"/>
    </row>
    <row r="36" spans="1:5" ht="31.5" x14ac:dyDescent="0.2">
      <c r="A36" s="116" t="s">
        <v>103</v>
      </c>
      <c r="B36" s="116" t="s">
        <v>154</v>
      </c>
      <c r="C36" s="121" t="s">
        <v>27</v>
      </c>
      <c r="D36" s="121"/>
      <c r="E36" s="286"/>
    </row>
    <row r="37" spans="1:5" ht="31.5" x14ac:dyDescent="0.2">
      <c r="A37" s="116" t="s">
        <v>104</v>
      </c>
      <c r="B37" s="116" t="s">
        <v>155</v>
      </c>
      <c r="C37" s="121" t="s">
        <v>27</v>
      </c>
      <c r="D37" s="121"/>
      <c r="E37" s="286"/>
    </row>
    <row r="38" spans="1:5" ht="15.75" x14ac:dyDescent="0.2">
      <c r="A38" s="307"/>
      <c r="B38" s="307"/>
      <c r="C38" s="307"/>
      <c r="D38" s="307"/>
      <c r="E38" s="285"/>
    </row>
    <row r="39" spans="1:5" ht="15.75" x14ac:dyDescent="0.25">
      <c r="A39" s="236"/>
      <c r="B39" s="235" t="s">
        <v>189</v>
      </c>
      <c r="C39" s="119"/>
      <c r="D39" s="244"/>
      <c r="E39" s="244"/>
    </row>
    <row r="40" spans="1:5" ht="15.75" x14ac:dyDescent="0.25">
      <c r="A40" s="236"/>
      <c r="B40" s="233" t="s">
        <v>190</v>
      </c>
      <c r="C40" s="239" t="s">
        <v>75</v>
      </c>
      <c r="D40" s="241"/>
      <c r="E40" s="241"/>
    </row>
    <row r="41" spans="1:5" ht="15.75" x14ac:dyDescent="0.25">
      <c r="A41" s="236"/>
      <c r="B41" s="233" t="s">
        <v>191</v>
      </c>
      <c r="C41" s="239" t="s">
        <v>166</v>
      </c>
      <c r="D41" s="243"/>
      <c r="E41" s="241"/>
    </row>
    <row r="42" spans="1:5" ht="15.75" x14ac:dyDescent="0.25">
      <c r="A42" s="236"/>
      <c r="B42" s="233" t="s">
        <v>192</v>
      </c>
      <c r="C42" s="239" t="s">
        <v>193</v>
      </c>
      <c r="D42" s="243"/>
      <c r="E42" s="241"/>
    </row>
    <row r="43" spans="1:5" ht="15.75" x14ac:dyDescent="0.25">
      <c r="A43" s="236"/>
      <c r="B43" s="233" t="s">
        <v>194</v>
      </c>
      <c r="C43" s="239" t="s">
        <v>29</v>
      </c>
      <c r="D43" s="241"/>
      <c r="E43" s="241"/>
    </row>
    <row r="44" spans="1:5" ht="15.75" x14ac:dyDescent="0.25">
      <c r="A44" s="236"/>
      <c r="B44" s="233" t="s">
        <v>195</v>
      </c>
      <c r="C44" s="239" t="s">
        <v>29</v>
      </c>
      <c r="D44" s="243"/>
      <c r="E44" s="241"/>
    </row>
    <row r="45" spans="1:5" ht="15.75" x14ac:dyDescent="0.25">
      <c r="A45" s="236"/>
      <c r="B45" s="234"/>
      <c r="C45" s="119"/>
      <c r="D45" s="244"/>
      <c r="E45" s="245"/>
    </row>
    <row r="46" spans="1:5" ht="15.75" x14ac:dyDescent="0.25">
      <c r="A46" s="236"/>
      <c r="B46" s="320" t="s">
        <v>695</v>
      </c>
      <c r="C46" s="320"/>
      <c r="D46" s="320"/>
      <c r="E46" s="246"/>
    </row>
  </sheetData>
  <mergeCells count="4">
    <mergeCell ref="B46:D46"/>
    <mergeCell ref="B3:E3"/>
    <mergeCell ref="A38:D38"/>
    <mergeCell ref="A1:E1"/>
  </mergeCells>
  <pageMargins left="0.7" right="0.7" top="0.75" bottom="0.75" header="0.3" footer="0.3"/>
  <pageSetup paperSize="9" orientation="portrait" horizontalDpi="4294967292"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ontract_document" ma:contentTypeID="0x01010084FDA68FEA25C847A6128BBA7C1A6EC100F95494471CEF754CA5A8F991FDCC4B64" ma:contentTypeVersion="26" ma:contentTypeDescription="" ma:contentTypeScope="" ma:versionID="4105c0847a0b847b719191459b7fc78f">
  <xsd:schema xmlns:xsd="http://www.w3.org/2001/XMLSchema" xmlns:xs="http://www.w3.org/2001/XMLSchema" xmlns:p="http://schemas.microsoft.com/office/2006/metadata/properties" xmlns:ns1="http://schemas.microsoft.com/sharepoint/v3" xmlns:ns2="6d4bef1a-5894-458b-bcf2-7a6e34e8e1e6" xmlns:ns3="14a9c00f-d9e3-4eb9-aad3-f69239d17d9c" xmlns:ns4="508ba6eb-9e09-4fd5-92f2-2d9921329f2d" xmlns:ns5="9ea34e09-fc08-4efc-ac5e-d30b8acb341b" targetNamespace="http://schemas.microsoft.com/office/2006/metadata/properties" ma:root="true" ma:fieldsID="6c602f42b2b7e3c38a7514922aff2422" ns1:_="" ns2:_="" ns3:_="" ns4:_="" ns5:_="">
    <xsd:import namespace="http://schemas.microsoft.com/sharepoint/v3"/>
    <xsd:import namespace="6d4bef1a-5894-458b-bcf2-7a6e34e8e1e6"/>
    <xsd:import namespace="14a9c00f-d9e3-4eb9-aad3-f69239d17d9c"/>
    <xsd:import namespace="508ba6eb-9e09-4fd5-92f2-2d9921329f2d"/>
    <xsd:import namespace="9ea34e09-fc08-4efc-ac5e-d30b8acb341b"/>
    <xsd:element name="properties">
      <xsd:complexType>
        <xsd:sequence>
          <xsd:element name="documentManagement">
            <xsd:complexType>
              <xsd:all>
                <xsd:element ref="ns2:TaxCatchAll" minOccurs="0"/>
                <xsd:element ref="ns2:TaxCatchAllLabel" minOccurs="0"/>
                <xsd:element ref="ns3:o99d250c03344da181939f0145dbc023" minOccurs="0"/>
                <xsd:element ref="ns3:j50cb40f2a0941d2947e6bcbd5d19dce" minOccurs="0"/>
                <xsd:element ref="ns3:kecc0e8a0a3349c79c5d1d6e51bea7c3" minOccurs="0"/>
                <xsd:element ref="ns3:l9d65098618b4a8fbbe87718e7187e6b" minOccurs="0"/>
                <xsd:element ref="ns3:jcd7455606374210a964e5d7a999097a" minOccurs="0"/>
                <xsd:element ref="ns3:e2b781e9cad840cd89b90f5a7e989839" minOccurs="0"/>
                <xsd:element ref="ns4:_dlc_DocId" minOccurs="0"/>
                <xsd:element ref="ns4:_dlc_DocIdUrl" minOccurs="0"/>
                <xsd:element ref="ns4:_dlc_DocIdPersistId" minOccurs="0"/>
                <xsd:element ref="ns2:SharedWithUsers" minOccurs="0"/>
                <xsd:element ref="ns2:SharedWithDetails" minOccurs="0"/>
                <xsd:element ref="ns5:MediaServiceMetadata" minOccurs="0"/>
                <xsd:element ref="ns5:MediaServiceFastMetadata" minOccurs="0"/>
                <xsd:element ref="ns5:lcf76f155ced4ddcb4097134ff3c332f" minOccurs="0"/>
                <xsd:element ref="ns5:MediaServiceDateTaken" minOccurs="0"/>
                <xsd:element ref="ns5:MediaServiceOCR" minOccurs="0"/>
                <xsd:element ref="ns5:MediaServiceGenerationTime" minOccurs="0"/>
                <xsd:element ref="ns5:MediaServiceEventHashCode" minOccurs="0"/>
                <xsd:element ref="ns5:MediaServiceObjectDetectorVersions" minOccurs="0"/>
                <xsd:element ref="ns5:MediaLengthInSeconds" minOccurs="0"/>
                <xsd:element ref="ns5: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8" nillable="true" ma:displayName="Unified Compliance Policy Properties" ma:hidden="true" ma:internalName="_ip_UnifiedCompliancePolicyProperties">
      <xsd:simpleType>
        <xsd:restriction base="dms:Note"/>
      </xsd:simpleType>
    </xsd:element>
    <xsd:element name="_ip_UnifiedCompliancePolicyUIAction" ma:index="3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4bef1a-5894-458b-bcf2-7a6e34e8e1e6"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40fe41a5-8455-4128-b52c-a1c4bb5ef07c}" ma:internalName="TaxCatchAll" ma:showField="CatchAllData" ma:web="6d4bef1a-5894-458b-bcf2-7a6e34e8e1e6">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40fe41a5-8455-4128-b52c-a1c4bb5ef07c}" ma:internalName="TaxCatchAllLabel" ma:readOnly="true" ma:showField="CatchAllDataLabel" ma:web="6d4bef1a-5894-458b-bcf2-7a6e34e8e1e6">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4a9c00f-d9e3-4eb9-aad3-f69239d17d9c" elementFormDefault="qualified">
    <xsd:import namespace="http://schemas.microsoft.com/office/2006/documentManagement/types"/>
    <xsd:import namespace="http://schemas.microsoft.com/office/infopath/2007/PartnerControls"/>
    <xsd:element name="o99d250c03344da181939f0145dbc023" ma:index="10" nillable="true" ma:taxonomy="true" ma:internalName="o99d250c03344da181939f0145dbc023" ma:taxonomyFieldName="Document_Language" ma:displayName="Document_Language" ma:readOnly="false" ma:default="5;#FR|e5b11214-e6fc-4287-b1cb-b050c041462c" ma:fieldId="{899d250c-0334-4da1-8193-9f0145dbc023}" ma:sspId="60552f54-6c29-411d-8801-9a0c08c1a1a0" ma:termSetId="df09f262-5bd0-48f7-8ff9-66e612052d7c" ma:anchorId="00000000-0000-0000-0000-000000000000" ma:open="false" ma:isKeyword="false">
      <xsd:complexType>
        <xsd:sequence>
          <xsd:element ref="pc:Terms" minOccurs="0" maxOccurs="1"/>
        </xsd:sequence>
      </xsd:complexType>
    </xsd:element>
    <xsd:element name="j50cb40f2a0941d2947e6bcbd5d19dce" ma:index="12" nillable="true" ma:taxonomy="true" ma:internalName="j50cb40f2a0941d2947e6bcbd5d19dce" ma:taxonomyFieldName="Document_Type" ma:displayName="Document_Type" ma:readOnly="false" ma:default="" ma:fieldId="{350cb40f-2a09-41d2-947e-6bcbd5d19dce}" ma:sspId="60552f54-6c29-411d-8801-9a0c08c1a1a0" ma:termSetId="33f81917-df70-4c8b-9cac-ffa47dc2aabf" ma:anchorId="00000000-0000-0000-0000-000000000000" ma:open="false" ma:isKeyword="false">
      <xsd:complexType>
        <xsd:sequence>
          <xsd:element ref="pc:Terms" minOccurs="0" maxOccurs="1"/>
        </xsd:sequence>
      </xsd:complexType>
    </xsd:element>
    <xsd:element name="kecc0e8a0a3349c79c5d1d6e51bea7c3" ma:index="14" nillable="true" ma:taxonomy="true" ma:internalName="kecc0e8a0a3349c79c5d1d6e51bea7c3" ma:taxonomyFieldName="Document_Status" ma:displayName="Document_Status" ma:readOnly="false" ma:default="" ma:fieldId="{4ecc0e8a-0a33-49c7-9c5d-1d6e51bea7c3}" ma:sspId="60552f54-6c29-411d-8801-9a0c08c1a1a0" ma:termSetId="44d061db-62b2-4b12-a4d8-975f9639cbdb" ma:anchorId="00000000-0000-0000-0000-000000000000" ma:open="false" ma:isKeyword="false">
      <xsd:complexType>
        <xsd:sequence>
          <xsd:element ref="pc:Terms" minOccurs="0" maxOccurs="1"/>
        </xsd:sequence>
      </xsd:complexType>
    </xsd:element>
    <xsd:element name="l9d65098618b4a8fbbe87718e7187e6b" ma:index="15" nillable="true" ma:taxonomy="true" ma:internalName="l9d65098618b4a8fbbe87718e7187e6b" ma:taxonomyFieldName="Contract_reference" ma:displayName="Contract_reference" ma:readOnly="false" ma:default="" ma:fieldId="{59d65098-618b-4a8f-bbe8-7718e7187e6b}" ma:sspId="60552f54-6c29-411d-8801-9a0c08c1a1a0" ma:termSetId="6b2ff0ad-1426-4170-972c-650f8b36e801" ma:anchorId="00000000-0000-0000-0000-000000000000" ma:open="false" ma:isKeyword="false">
      <xsd:complexType>
        <xsd:sequence>
          <xsd:element ref="pc:Terms" minOccurs="0" maxOccurs="1"/>
        </xsd:sequence>
      </xsd:complexType>
    </xsd:element>
    <xsd:element name="jcd7455606374210a964e5d7a999097a" ma:index="16" nillable="true" ma:taxonomy="true" ma:internalName="jcd7455606374210a964e5d7a999097a" ma:taxonomyFieldName="Country" ma:displayName="Country" ma:readOnly="false" ma:default="1;#NER|f522a28f-c86e-4c35-9c8b-e9461fa95ef4" ma:fieldId="{3cd74556-0637-4210-a964-e5d7a999097a}" ma:sspId="60552f54-6c29-411d-8801-9a0c08c1a1a0" ma:termSetId="a5b2ccc0-0626-4c6c-a942-5ad76bcb68f2" ma:anchorId="00000000-0000-0000-0000-000000000000" ma:open="false" ma:isKeyword="false">
      <xsd:complexType>
        <xsd:sequence>
          <xsd:element ref="pc:Terms" minOccurs="0" maxOccurs="1"/>
        </xsd:sequence>
      </xsd:complexType>
    </xsd:element>
    <xsd:element name="e2b781e9cad840cd89b90f5a7e989839" ma:index="19" nillable="true" ma:taxonomy="true" ma:internalName="e2b781e9cad840cd89b90f5a7e989839" ma:taxonomyFieldName="Project_code" ma:displayName="Project_code" ma:readOnly="false" ma:default="" ma:fieldId="{e2b781e9-cad8-40cd-89b9-0f5a7e989839}" ma:sspId="60552f54-6c29-411d-8801-9a0c08c1a1a0" ma:termSetId="8587b757-e1df-402e-8661-395e63ee9461"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08ba6eb-9e09-4fd5-92f2-2d9921329f2d" elementFormDefault="qualified">
    <xsd:import namespace="http://schemas.microsoft.com/office/2006/documentManagement/types"/>
    <xsd:import namespace="http://schemas.microsoft.com/office/infopath/2007/PartnerControls"/>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Id blijven behouden" ma:description="Id behouden tijdens toevoegen."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ea34e09-fc08-4efc-ac5e-d30b8acb341b" elementFormDefault="qualified">
    <xsd:import namespace="http://schemas.microsoft.com/office/2006/documentManagement/types"/>
    <xsd:import namespace="http://schemas.microsoft.com/office/infopath/2007/PartnerControls"/>
    <xsd:element name="MediaServiceMetadata" ma:index="27" nillable="true" ma:displayName="MediaServiceMetadata" ma:hidden="true" ma:internalName="MediaServiceMetadata" ma:readOnly="true">
      <xsd:simpleType>
        <xsd:restriction base="dms:Note"/>
      </xsd:simpleType>
    </xsd:element>
    <xsd:element name="MediaServiceFastMetadata" ma:index="28" nillable="true" ma:displayName="MediaServiceFastMetadata" ma:hidden="true" ma:internalName="MediaServiceFastMetadata" ma:readOnly="true">
      <xsd:simpleType>
        <xsd:restriction base="dms:Note"/>
      </xsd:simpleType>
    </xsd:element>
    <xsd:element name="lcf76f155ced4ddcb4097134ff3c332f" ma:index="30" nillable="true" ma:taxonomy="true" ma:internalName="lcf76f155ced4ddcb4097134ff3c332f" ma:taxonomyFieldName="MediaServiceImageTags" ma:displayName="Image Tags" ma:readOnly="false" ma:fieldId="{5cf76f15-5ced-4ddc-b409-7134ff3c332f}" ma:taxonomyMulti="true" ma:sspId="60552f54-6c29-411d-8801-9a0c08c1a1a0" ma:termSetId="09814cd3-568e-fe90-9814-8d621ff8fb84" ma:anchorId="fba54fb3-c3e1-fe81-a776-ca4b69148c4d" ma:open="true" ma:isKeyword="false">
      <xsd:complexType>
        <xsd:sequence>
          <xsd:element ref="pc:Terms" minOccurs="0" maxOccurs="1"/>
        </xsd:sequence>
      </xsd:complexType>
    </xsd:element>
    <xsd:element name="MediaServiceDateTaken" ma:index="31" nillable="true" ma:displayName="MediaServiceDateTaken" ma:hidden="true" ma:internalName="MediaServiceDateTaken" ma:readOnly="true">
      <xsd:simpleType>
        <xsd:restriction base="dms:Text"/>
      </xsd:simpleType>
    </xsd:element>
    <xsd:element name="MediaServiceOCR" ma:index="32" nillable="true" ma:displayName="Extracted Text" ma:internalName="MediaServiceOCR" ma:readOnly="true">
      <xsd:simpleType>
        <xsd:restriction base="dms:Note">
          <xsd:maxLength value="255"/>
        </xsd:restriction>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element name="MediaServiceObjectDetectorVersions" ma:index="35" nillable="true" ma:displayName="MediaServiceObjectDetectorVersions" ma:hidden="true" ma:indexed="true" ma:internalName="MediaServiceObjectDetectorVersions" ma:readOnly="true">
      <xsd:simpleType>
        <xsd:restriction base="dms:Text"/>
      </xsd:simpleType>
    </xsd:element>
    <xsd:element name="MediaLengthInSeconds" ma:index="36" nillable="true" ma:displayName="MediaLengthInSeconds" ma:hidden="true" ma:internalName="MediaLengthInSeconds" ma:readOnly="true">
      <xsd:simpleType>
        <xsd:restriction base="dms:Unknown"/>
      </xsd:simpleType>
    </xsd:element>
    <xsd:element name="MediaServiceSearchProperties" ma:index="3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o99d250c03344da181939f0145dbc023 xmlns="14a9c00f-d9e3-4eb9-aad3-f69239d17d9c">
      <Terms xmlns="http://schemas.microsoft.com/office/infopath/2007/PartnerControls">
        <TermInfo xmlns="http://schemas.microsoft.com/office/infopath/2007/PartnerControls">
          <TermName xmlns="http://schemas.microsoft.com/office/infopath/2007/PartnerControls">FR</TermName>
          <TermId xmlns="http://schemas.microsoft.com/office/infopath/2007/PartnerControls">e5b11214-e6fc-4287-b1cb-b050c041462c</TermId>
        </TermInfo>
      </Terms>
    </o99d250c03344da181939f0145dbc023>
    <e2b781e9cad840cd89b90f5a7e989839 xmlns="14a9c00f-d9e3-4eb9-aad3-f69239d17d9c">
      <Terms xmlns="http://schemas.microsoft.com/office/infopath/2007/PartnerControls">
        <TermInfo xmlns="http://schemas.microsoft.com/office/infopath/2007/PartnerControls">
          <TermName xmlns="http://schemas.microsoft.com/office/infopath/2007/PartnerControls">NER22002</TermName>
          <TermId xmlns="http://schemas.microsoft.com/office/infopath/2007/PartnerControls">b0597cb6-e07e-4013-a015-de25673d156c</TermId>
        </TermInfo>
      </Terms>
    </e2b781e9cad840cd89b90f5a7e989839>
    <jcd7455606374210a964e5d7a999097a xmlns="14a9c00f-d9e3-4eb9-aad3-f69239d17d9c">
      <Terms xmlns="http://schemas.microsoft.com/office/infopath/2007/PartnerControls">
        <TermInfo xmlns="http://schemas.microsoft.com/office/infopath/2007/PartnerControls">
          <TermName xmlns="http://schemas.microsoft.com/office/infopath/2007/PartnerControls">NER</TermName>
          <TermId xmlns="http://schemas.microsoft.com/office/infopath/2007/PartnerControls">f522a28f-c86e-4c35-9c8b-e9461fa95ef4</TermId>
        </TermInfo>
      </Terms>
    </jcd7455606374210a964e5d7a999097a>
    <lcf76f155ced4ddcb4097134ff3c332f xmlns="9ea34e09-fc08-4efc-ac5e-d30b8acb341b">
      <Terms xmlns="http://schemas.microsoft.com/office/infopath/2007/PartnerControls"/>
    </lcf76f155ced4ddcb4097134ff3c332f>
    <_ip_UnifiedCompliancePolicyProperties xmlns="http://schemas.microsoft.com/sharepoint/v3" xsi:nil="true"/>
    <j50cb40f2a0941d2947e6bcbd5d19dce xmlns="14a9c00f-d9e3-4eb9-aad3-f69239d17d9c">
      <Terms xmlns="http://schemas.microsoft.com/office/infopath/2007/PartnerControls"/>
    </j50cb40f2a0941d2947e6bcbd5d19dce>
    <kecc0e8a0a3349c79c5d1d6e51bea7c3 xmlns="14a9c00f-d9e3-4eb9-aad3-f69239d17d9c">
      <Terms xmlns="http://schemas.microsoft.com/office/infopath/2007/PartnerControls"/>
    </kecc0e8a0a3349c79c5d1d6e51bea7c3>
    <TaxCatchAll xmlns="6d4bef1a-5894-458b-bcf2-7a6e34e8e1e6">
      <Value>5</Value>
      <Value>1</Value>
    </TaxCatchAll>
    <l9d65098618b4a8fbbe87718e7187e6b xmlns="14a9c00f-d9e3-4eb9-aad3-f69239d17d9c">
      <Terms xmlns="http://schemas.microsoft.com/office/infopath/2007/PartnerControls">
        <TermInfo xmlns="http://schemas.microsoft.com/office/infopath/2007/PartnerControls">
          <TermName xmlns="http://schemas.microsoft.com/office/infopath/2007/PartnerControls">NER22002-10092</TermName>
          <TermId xmlns="http://schemas.microsoft.com/office/infopath/2007/PartnerControls">5150f147-cdaa-42dd-b931-2fe9a4f8eeef</TermId>
        </TermInfo>
      </Terms>
    </l9d65098618b4a8fbbe87718e7187e6b>
    <_dlc_DocId xmlns="508ba6eb-9e09-4fd5-92f2-2d9921329f2d">NERENABEL-1980419978-43462</_dlc_DocId>
    <_dlc_DocIdUrl xmlns="508ba6eb-9e09-4fd5-92f2-2d9921329f2d">
      <Url>https://enabelbe.sharepoint.com/sites/NER/_layouts/15/DocIdRedir.aspx?ID=NERENABEL-1980419978-43462</Url>
      <Description>NERENABEL-1980419978-43462</Description>
    </_dlc_DocIdUrl>
  </documentManagement>
</p:properties>
</file>

<file path=customXml/itemProps1.xml><?xml version="1.0" encoding="utf-8"?>
<ds:datastoreItem xmlns:ds="http://schemas.openxmlformats.org/officeDocument/2006/customXml" ds:itemID="{C943BE73-27AA-4044-9DBB-2F68B478EB44}"/>
</file>

<file path=customXml/itemProps2.xml><?xml version="1.0" encoding="utf-8"?>
<ds:datastoreItem xmlns:ds="http://schemas.openxmlformats.org/officeDocument/2006/customXml" ds:itemID="{B0F7DA74-9930-4E99-B65F-419A6B1E2781}"/>
</file>

<file path=customXml/itemProps3.xml><?xml version="1.0" encoding="utf-8"?>
<ds:datastoreItem xmlns:ds="http://schemas.openxmlformats.org/officeDocument/2006/customXml" ds:itemID="{3492118A-14AA-4B3F-829E-10EE362E2179}"/>
</file>

<file path=customXml/itemProps4.xml><?xml version="1.0" encoding="utf-8"?>
<ds:datastoreItem xmlns:ds="http://schemas.openxmlformats.org/officeDocument/2006/customXml" ds:itemID="{78E6FB5B-47E2-4623-8F71-61F8D8ED083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13</vt:i4>
      </vt:variant>
    </vt:vector>
  </HeadingPairs>
  <TitlesOfParts>
    <vt:vector size="13" baseType="lpstr">
      <vt:lpstr>GENERALITES</vt:lpstr>
      <vt:lpstr>Réhab,</vt:lpstr>
      <vt:lpstr>ADMINISTRATION </vt:lpstr>
      <vt:lpstr>CASE D'ETUDES DE BASE</vt:lpstr>
      <vt:lpstr>LOGEMENT DIR </vt:lpstr>
      <vt:lpstr>Bloc de 3 classes </vt:lpstr>
      <vt:lpstr>bloc 2 classes</vt:lpstr>
      <vt:lpstr>Latrine à 3 comp,</vt:lpstr>
      <vt:lpstr>Latr, à 2 comp,</vt:lpstr>
      <vt:lpstr>Loge gardien</vt:lpstr>
      <vt:lpstr>FOOT</vt:lpstr>
      <vt:lpstr>TERRAINS DE SPORTT</vt:lpstr>
      <vt:lpstr>PORTIQUE-MUR DE CLOTURE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Bachire</dc:creator>
  <cp:lastModifiedBy>ISSA, Bassirou</cp:lastModifiedBy>
  <cp:lastPrinted>2024-09-16T21:23:52Z</cp:lastPrinted>
  <dcterms:created xsi:type="dcterms:W3CDTF">2023-03-12T15:17:03Z</dcterms:created>
  <dcterms:modified xsi:type="dcterms:W3CDTF">2024-11-01T08:35:43Z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0x01010084FDA68FEA25C847A6128BBA7C1A6EC100F95494471CEF754CA5A8F991FDCC4B64</vt:lpwstr>
  </property>
  <property fmtid="{D5CDD505-2E9C-101B-9397-08002B2CF9AE}" pid="3" name="Document_Language">
    <vt:i4>5</vt:i4>
  </property>
  <property fmtid="{D5CDD505-2E9C-101B-9397-08002B2CF9AE}" pid="4" name="Country">
    <vt:i4>1</vt:i4>
  </property>
  <property fmtid="{D5CDD505-2E9C-101B-9397-08002B2CF9AE}" pid="5" name="Contract_reference">
    <vt:lpwstr>236</vt:lpwstr>
  </property>
  <property fmtid="{D5CDD505-2E9C-101B-9397-08002B2CF9AE}" pid="6" name="Project_code">
    <vt:lpwstr>158</vt:lpwstr>
  </property>
  <property fmtid="{D5CDD505-2E9C-101B-9397-08002B2CF9AE}" pid="7" name="_dlc_DocIdItemGuid">
    <vt:lpwstr>21598f28-a95a-4cf7-a5c9-86d9f24876b4</vt:lpwstr>
  </property>
</Properties>
</file>